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4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<sst xmlns="http://schemas.openxmlformats.org/spreadsheetml/2006/main" count="372" uniqueCount="287">
  <si>
    <t>单位代码：</t>
  </si>
  <si>
    <t>单位名称：</t>
  </si>
  <si>
    <t>宁县水务局</t>
  </si>
  <si>
    <t>宁县水务局2024年部门预算（一级部门）公开表</t>
  </si>
  <si>
    <t xml:space="preserve">     </t>
  </si>
  <si>
    <t>编制日期：</t>
  </si>
  <si>
    <t>部门领导：</t>
  </si>
  <si>
    <t>师永春</t>
  </si>
  <si>
    <t>财务负责人：</t>
  </si>
  <si>
    <t>张振杰</t>
  </si>
  <si>
    <t>制表人：</t>
  </si>
  <si>
    <t>刘亚龙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</si>
  <si>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</si>
  <si>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</si>
  <si>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</si>
  <si>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</si>
  <si>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</si>
  <si>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</si>
  <si>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</si>
  <si>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</si>
  <si>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</si>
  <si>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</si>
  <si>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</si>
  <si>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</si>
  <si>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</si>
  <si>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</si>
  <si>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</si>
  <si>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</si>
  <si>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</si>
  <si>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</si>
  <si>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</si>
  <si>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</si>
  <si>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</si>
  <si>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</si>
  <si>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</si>
  <si>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</si>
  <si>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</si>
  <si>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</si>
  <si>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</si>
  <si>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</si>
  <si>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</si>
  <si>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</si>
  <si>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</si>
  <si>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</si>
  <si>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</si>
  <si>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</si>
  <si>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</si>
  <si>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</si>
  <si>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</si>
  <si>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</si>
  <si>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</si>
  <si>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</si>
  <si>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</si>
  <si>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</si>
  <si>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</si>
  <si>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</si>
  <si>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</si>
  <si>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</si>
  <si>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</si>
  <si>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</si>
  <si>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</si>
  <si>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</si>
  <si>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</si>
  <si>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</si>
  <si>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</si>
  <si>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</si>
  <si>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</si>
  <si>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</si>
  <si>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</si>
  <si>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</si>
  <si>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</si>
  <si>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</si>
  <si>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</si>
  <si>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</si>
  <si>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</si>
  <si>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</si>
  <si>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</si>
  <si>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</si>
  <si>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</si>
  <si>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</si>
  <si>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</si>
  <si>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</si>
  <si>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</si>
  <si>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</si>
  <si>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</si>
  <si>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</si>
  <si>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</si>
  <si>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</si>
  <si>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</si>
  <si>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</si>
  <si>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</si>
  <si>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</si>
  <si>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</si>
  <si>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</si>
  <si>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</si>
  <si>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</si>
  <si>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</si>
  <si>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</si>
  <si>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</si>
  <si>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</si>
  <si>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</si>
  <si>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</si>
  <si>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</si>
  <si>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</si>
  <si>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</si>
  <si>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</si>
  <si>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</si>
  <si>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</si>
  <si>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</si>
  <si>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</si>
  <si>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</si>
  <si>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</si>
  <si>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</si>
  <si>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</si>
  <si>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</si>
  <si>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</si>
  <si>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</si>
  <si>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</si>
  <si>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</si>
  <si>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</si>
  <si>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</si>
  <si>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</si>
  <si>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</si>
  <si>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</si>
  <si>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</si>
  <si>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</si>
  <si>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</si>
  <si>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2101102-事业单位医疗</t>
  </si>
  <si>
    <t>213-农林水支出</t>
  </si>
  <si>
    <t>21303-水利</t>
  </si>
  <si>
    <t>2130301-行政运行</t>
  </si>
  <si>
    <t>2130305-水利工程建设</t>
  </si>
  <si>
    <t>2130310-水土保持</t>
  </si>
  <si>
    <t>2130314-防汛</t>
  </si>
  <si>
    <t>2130399-其他水利支出</t>
  </si>
  <si>
    <t>229-其他支出</t>
  </si>
  <si>
    <t>22904-其他政府性基金及对应专项债务收入安排的支出</t>
  </si>
  <si>
    <t>2290402-其他地方自行试点项目收益专项债券收入安排的支出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</si>
  <si>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</si>
  <si>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</si>
  <si>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</si>
  <si>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</si>
  <si>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</si>
  <si>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</si>
  <si>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</si>
  <si>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</si>
  <si>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</si>
  <si>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</si>
  <si>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</si>
  <si>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</si>
  <si>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</si>
  <si>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</si>
  <si>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</si>
  <si>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</si>
  <si>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</si>
  <si>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</si>
  <si>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</si>
  <si>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</si>
  <si>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</si>
  <si>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</si>
  <si>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</si>
  <si>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</si>
  <si>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</si>
  <si>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</si>
  <si>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</si>
  <si>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</si>
  <si>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</si>
  <si>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</si>
  <si>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</si>
  <si>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</si>
  <si>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</si>
  <si>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</si>
  <si>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</si>
  <si>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</si>
  <si>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</si>
  <si>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</si>
  <si>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</si>
  <si>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</si>
  <si>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</si>
  <si>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</si>
  <si>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</si>
  <si>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</si>
  <si>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</si>
  <si>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</si>
  <si>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</si>
  <si>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</si>
  <si>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行政事业单位养老支出</t>
  </si>
  <si>
    <t>行政事业单位离退休</t>
  </si>
  <si>
    <t>机关事业单位基本养老保险缴费支出</t>
  </si>
  <si>
    <t>其他社会保障和就业支出</t>
  </si>
  <si>
    <t>2089999</t>
  </si>
  <si>
    <t>卫生健康支出</t>
  </si>
  <si>
    <t>行政事业单位医疗</t>
  </si>
  <si>
    <t>2101101</t>
  </si>
  <si>
    <t>行政单位医疗</t>
  </si>
  <si>
    <t>2101102</t>
  </si>
  <si>
    <t>事业单位医疗</t>
  </si>
  <si>
    <t>农林水支出</t>
  </si>
  <si>
    <t>水利</t>
  </si>
  <si>
    <t>行政运行</t>
  </si>
  <si>
    <t>水利工程建设</t>
  </si>
  <si>
    <t>水土保持</t>
  </si>
  <si>
    <t>其他水利支出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</si>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</sst>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SimSun"/>
      <charset val="134"/>
    </font>
    <font>
      <sz val="10"/>
      <name val="宋体"/>
      <charset val="134"/>
    </font>
    <font>
      <sz val="19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22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  <xf numFmtId="0" fontId="51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177" fontId="20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3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177" fontId="23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177" fontId="20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 applyAlignment="1">
      <alignment vertical="center"/>
    </xf>
    <xf numFmtId="179" fontId="16" fillId="0" borderId="1" xfId="5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791A34B5B1502E94E050007F0100B67C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L18" sqref="L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4.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>
        <v>904001</v>
      </c>
      <c r="D3" s="11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4" t="s">
        <v>3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5" t="s">
        <v>5</v>
      </c>
      <c r="G10" s="116">
        <v>45350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5" t="s">
        <v>6</v>
      </c>
      <c r="C12" s="117" t="s">
        <v>7</v>
      </c>
      <c r="D12" s="12"/>
      <c r="E12" s="115" t="s">
        <v>8</v>
      </c>
      <c r="F12" s="10" t="s">
        <v>9</v>
      </c>
      <c r="G12" s="12"/>
      <c r="H12" s="115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21" sqref="G2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254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36</v>
      </c>
    </row>
    <row r="4" ht="22.75" customHeight="1" spans="1:8">
      <c r="A4" s="14" t="s">
        <v>177</v>
      </c>
      <c r="B4" s="14" t="s">
        <v>255</v>
      </c>
      <c r="C4" s="14"/>
      <c r="D4" s="14"/>
      <c r="E4" s="14"/>
      <c r="F4" s="14"/>
      <c r="G4" s="14" t="s">
        <v>256</v>
      </c>
      <c r="H4" s="14" t="s">
        <v>257</v>
      </c>
    </row>
    <row r="5" ht="22.75" customHeight="1" spans="1:8">
      <c r="A5" s="14"/>
      <c r="B5" s="14" t="s">
        <v>117</v>
      </c>
      <c r="C5" s="14" t="s">
        <v>258</v>
      </c>
      <c r="D5" s="14" t="s">
        <v>259</v>
      </c>
      <c r="E5" s="14" t="s">
        <v>260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261</v>
      </c>
      <c r="F6" s="14" t="s">
        <v>262</v>
      </c>
      <c r="G6" s="14"/>
      <c r="H6" s="14"/>
    </row>
    <row r="7" ht="22.75" customHeight="1" spans="1:8">
      <c r="A7" s="47" t="s">
        <v>117</v>
      </c>
      <c r="B7" s="48">
        <f>B8</f>
        <v>25000</v>
      </c>
      <c r="C7" s="48"/>
      <c r="D7" s="48"/>
      <c r="E7" s="48"/>
      <c r="F7" s="48">
        <f>F8</f>
        <v>25000</v>
      </c>
      <c r="G7" s="48"/>
      <c r="H7" s="48"/>
    </row>
    <row r="8" ht="22.75" customHeight="1" spans="1:8">
      <c r="A8" s="47" t="s">
        <v>2</v>
      </c>
      <c r="B8" s="48">
        <f>F8</f>
        <v>25000</v>
      </c>
      <c r="C8" s="48"/>
      <c r="D8" s="48"/>
      <c r="E8" s="48"/>
      <c r="F8" s="48">
        <f>表7!C25</f>
        <v>25000</v>
      </c>
      <c r="G8" s="48"/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B21" sqref="B21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0"/>
      <c r="C1" s="31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2" t="s">
        <v>264</v>
      </c>
      <c r="B4" s="33" t="s">
        <v>265</v>
      </c>
      <c r="C4" s="34" t="s">
        <v>266</v>
      </c>
      <c r="D4" s="32" t="s">
        <v>117</v>
      </c>
      <c r="E4" s="32" t="s">
        <v>114</v>
      </c>
      <c r="F4" s="32" t="s">
        <v>115</v>
      </c>
      <c r="G4" s="10"/>
      <c r="H4" s="10"/>
      <c r="I4" s="10"/>
      <c r="J4" s="10"/>
    </row>
    <row r="5" ht="28" customHeight="1" spans="1:10">
      <c r="A5" s="32"/>
      <c r="B5" s="35"/>
      <c r="C5" s="36" t="s">
        <v>117</v>
      </c>
      <c r="D5" s="37">
        <f>E5</f>
        <v>652518.23</v>
      </c>
      <c r="E5" s="37">
        <f>E6</f>
        <v>652518.23</v>
      </c>
      <c r="F5" s="38"/>
      <c r="G5" s="12"/>
      <c r="H5" s="12"/>
      <c r="I5" s="12"/>
      <c r="J5" s="12"/>
    </row>
    <row r="6" ht="28" customHeight="1" spans="1:6">
      <c r="A6" s="39">
        <v>1</v>
      </c>
      <c r="B6" s="35" t="s">
        <v>224</v>
      </c>
      <c r="C6" s="26" t="s">
        <v>225</v>
      </c>
      <c r="D6" s="40">
        <f>D7+D8+D9+D10+D11+D12+D13+D14+D15+D16</f>
        <v>652518.23</v>
      </c>
      <c r="E6" s="40">
        <f>E7+E8+E9+E10+E11+E12+E13+E14+E15+E16</f>
        <v>652518.23</v>
      </c>
      <c r="F6" s="41"/>
    </row>
    <row r="7" ht="28" customHeight="1" spans="1:6">
      <c r="A7" s="39">
        <v>2</v>
      </c>
      <c r="B7" s="42" t="s">
        <v>226</v>
      </c>
      <c r="C7" s="43" t="s">
        <v>227</v>
      </c>
      <c r="D7" s="44">
        <v>150000</v>
      </c>
      <c r="E7" s="44">
        <v>150000</v>
      </c>
      <c r="F7" s="41"/>
    </row>
    <row r="8" ht="28" customHeight="1" spans="1:6">
      <c r="A8" s="39">
        <v>3</v>
      </c>
      <c r="B8" s="42" t="s">
        <v>228</v>
      </c>
      <c r="C8" s="43" t="s">
        <v>229</v>
      </c>
      <c r="D8" s="44">
        <v>40000</v>
      </c>
      <c r="E8" s="44">
        <v>40000</v>
      </c>
      <c r="F8" s="41"/>
    </row>
    <row r="9" ht="28" customHeight="1" spans="1:6">
      <c r="A9" s="39">
        <v>4</v>
      </c>
      <c r="B9" s="42" t="s">
        <v>230</v>
      </c>
      <c r="C9" s="43" t="s">
        <v>231</v>
      </c>
      <c r="D9" s="44">
        <v>5000</v>
      </c>
      <c r="E9" s="44">
        <v>5000</v>
      </c>
      <c r="F9" s="41"/>
    </row>
    <row r="10" ht="28" customHeight="1" spans="1:6">
      <c r="A10" s="39">
        <v>5</v>
      </c>
      <c r="B10" s="42" t="s">
        <v>232</v>
      </c>
      <c r="C10" s="43" t="s">
        <v>233</v>
      </c>
      <c r="D10" s="44">
        <v>36000</v>
      </c>
      <c r="E10" s="44">
        <v>36000</v>
      </c>
      <c r="F10" s="41"/>
    </row>
    <row r="11" ht="28" customHeight="1" spans="1:6">
      <c r="A11" s="39">
        <v>6</v>
      </c>
      <c r="B11" s="42" t="s">
        <v>234</v>
      </c>
      <c r="C11" s="43" t="s">
        <v>235</v>
      </c>
      <c r="D11" s="44">
        <v>46000</v>
      </c>
      <c r="E11" s="44">
        <v>46000</v>
      </c>
      <c r="F11" s="41"/>
    </row>
    <row r="12" ht="28" customHeight="1" spans="1:6">
      <c r="A12" s="39">
        <v>7</v>
      </c>
      <c r="B12" s="42" t="s">
        <v>236</v>
      </c>
      <c r="C12" s="43" t="s">
        <v>237</v>
      </c>
      <c r="D12" s="44">
        <v>90400</v>
      </c>
      <c r="E12" s="44">
        <v>90400</v>
      </c>
      <c r="F12" s="41"/>
    </row>
    <row r="13" ht="28" customHeight="1" spans="1:6">
      <c r="A13" s="39">
        <v>8</v>
      </c>
      <c r="B13" s="42" t="s">
        <v>238</v>
      </c>
      <c r="C13" s="43" t="s">
        <v>239</v>
      </c>
      <c r="D13" s="44">
        <v>7600</v>
      </c>
      <c r="E13" s="44">
        <v>7600</v>
      </c>
      <c r="F13" s="41"/>
    </row>
    <row r="14" ht="28" customHeight="1" spans="1:6">
      <c r="A14" s="39">
        <v>9</v>
      </c>
      <c r="B14" s="42" t="s">
        <v>240</v>
      </c>
      <c r="C14" s="43" t="s">
        <v>241</v>
      </c>
      <c r="D14" s="44">
        <v>115645.57</v>
      </c>
      <c r="E14" s="44">
        <v>115645.57</v>
      </c>
      <c r="F14" s="41"/>
    </row>
    <row r="15" ht="28" customHeight="1" spans="1:6">
      <c r="A15" s="39">
        <v>10</v>
      </c>
      <c r="B15" s="42" t="s">
        <v>242</v>
      </c>
      <c r="C15" s="43" t="s">
        <v>243</v>
      </c>
      <c r="D15" s="44">
        <v>136872.66</v>
      </c>
      <c r="E15" s="44">
        <v>136872.66</v>
      </c>
      <c r="F15" s="41"/>
    </row>
    <row r="16" ht="28" customHeight="1" spans="1:6">
      <c r="A16" s="39">
        <v>11</v>
      </c>
      <c r="B16" s="42" t="s">
        <v>244</v>
      </c>
      <c r="C16" s="43" t="s">
        <v>245</v>
      </c>
      <c r="D16" s="44">
        <v>25000</v>
      </c>
      <c r="E16" s="44">
        <v>25000</v>
      </c>
      <c r="F16" s="41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21" sqref="B21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268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269</v>
      </c>
      <c r="B5" s="22" t="s">
        <v>270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4">
        <f>C7</f>
        <v>95339223.11</v>
      </c>
    </row>
    <row r="7" s="17" customFormat="1" ht="26.25" customHeight="1" spans="1:4">
      <c r="A7" s="25" t="s">
        <v>271</v>
      </c>
      <c r="B7" s="26" t="s">
        <v>272</v>
      </c>
      <c r="C7" s="27">
        <f>C8</f>
        <v>95339223.11</v>
      </c>
      <c r="D7" s="18"/>
    </row>
    <row r="8" ht="26.25" customHeight="1" spans="1:16">
      <c r="A8" s="25" t="s">
        <v>273</v>
      </c>
      <c r="B8" s="26" t="s">
        <v>274</v>
      </c>
      <c r="C8" s="27">
        <f>C9</f>
        <v>95339223.11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 t="s">
        <v>275</v>
      </c>
      <c r="B9" s="28" t="s">
        <v>276</v>
      </c>
      <c r="C9" s="29">
        <f>表3!E25</f>
        <v>95339223.11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5"/>
      <c r="B10" s="25"/>
      <c r="C10" s="29"/>
    </row>
    <row r="11" ht="26.25" customHeight="1" spans="1:3">
      <c r="A11" s="25"/>
      <c r="B11" s="25"/>
      <c r="C11" s="29"/>
    </row>
    <row r="12" ht="26.25" customHeight="1" spans="1:3">
      <c r="A12" s="25"/>
      <c r="B12" s="25"/>
      <c r="C12" s="2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B21" sqref="B2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177</v>
      </c>
      <c r="B4" s="14" t="s">
        <v>117</v>
      </c>
      <c r="C4" s="14" t="s">
        <v>278</v>
      </c>
      <c r="D4" s="14" t="s">
        <v>279</v>
      </c>
      <c r="E4" s="14" t="s">
        <v>280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B21" sqref="B2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281</v>
      </c>
      <c r="B1" s="1"/>
    </row>
    <row r="2" spans="1:1">
      <c r="A2" s="2" t="s">
        <v>282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283</v>
      </c>
      <c r="B5" s="4">
        <v>1</v>
      </c>
    </row>
    <row r="6" spans="1:2">
      <c r="A6" s="6" t="s">
        <v>284</v>
      </c>
      <c r="B6" s="7"/>
    </row>
    <row r="7" spans="1:2">
      <c r="A7" s="8" t="s">
        <v>285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B21" sqref="B2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9" t="s">
        <v>13</v>
      </c>
      <c r="C2" s="109"/>
    </row>
    <row r="3" ht="29.35" customHeight="1" spans="1:3">
      <c r="A3" s="110"/>
      <c r="B3" s="111" t="s">
        <v>14</v>
      </c>
      <c r="C3" s="111" t="s">
        <v>15</v>
      </c>
    </row>
    <row r="4" ht="28.45" customHeight="1" spans="1:3">
      <c r="A4" s="102"/>
      <c r="B4" s="112" t="s">
        <v>16</v>
      </c>
      <c r="C4" s="37" t="s">
        <v>17</v>
      </c>
    </row>
    <row r="5" ht="28.45" customHeight="1" spans="1:3">
      <c r="A5" s="102"/>
      <c r="B5" s="112" t="s">
        <v>18</v>
      </c>
      <c r="C5" s="37" t="s">
        <v>19</v>
      </c>
    </row>
    <row r="6" ht="28.45" customHeight="1" spans="1:3">
      <c r="A6" s="102"/>
      <c r="B6" s="112" t="s">
        <v>20</v>
      </c>
      <c r="C6" s="37" t="s">
        <v>21</v>
      </c>
    </row>
    <row r="7" ht="28.45" customHeight="1" spans="1:3">
      <c r="A7" s="102"/>
      <c r="B7" s="112" t="s">
        <v>22</v>
      </c>
      <c r="C7" s="37"/>
    </row>
    <row r="8" ht="28.45" customHeight="1" spans="1:3">
      <c r="A8" s="102"/>
      <c r="B8" s="112" t="s">
        <v>23</v>
      </c>
      <c r="C8" s="37" t="s">
        <v>24</v>
      </c>
    </row>
    <row r="9" ht="28.45" customHeight="1" spans="1:3">
      <c r="A9" s="102"/>
      <c r="B9" s="112" t="s">
        <v>25</v>
      </c>
      <c r="C9" s="37" t="s">
        <v>26</v>
      </c>
    </row>
    <row r="10" ht="28.45" customHeight="1" spans="1:3">
      <c r="A10" s="102"/>
      <c r="B10" s="112" t="s">
        <v>27</v>
      </c>
      <c r="C10" s="37" t="s">
        <v>28</v>
      </c>
    </row>
    <row r="11" ht="28.45" customHeight="1" spans="1:3">
      <c r="A11" s="102"/>
      <c r="B11" s="112" t="s">
        <v>29</v>
      </c>
      <c r="C11" s="37" t="s">
        <v>30</v>
      </c>
    </row>
    <row r="12" ht="28.45" customHeight="1" spans="1:3">
      <c r="A12" s="102"/>
      <c r="B12" s="112" t="s">
        <v>31</v>
      </c>
      <c r="C12" s="37"/>
    </row>
    <row r="13" ht="28.45" customHeight="1" spans="1:3">
      <c r="A13" s="10"/>
      <c r="B13" s="112" t="s">
        <v>32</v>
      </c>
      <c r="C13" s="37"/>
    </row>
    <row r="14" ht="28.45" customHeight="1" spans="1:3">
      <c r="A14" s="10"/>
      <c r="B14" s="112" t="s">
        <v>33</v>
      </c>
      <c r="C14" s="37" t="s">
        <v>17</v>
      </c>
    </row>
    <row r="15" ht="36" customHeight="1" spans="2:3">
      <c r="B15" s="112" t="s">
        <v>34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2" workbookViewId="0">
      <selection activeCell="B21" sqref="B2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02"/>
      <c r="B3" s="102"/>
      <c r="C3" s="102"/>
      <c r="D3" s="103" t="s">
        <v>36</v>
      </c>
    </row>
    <row r="4" ht="22.75" customHeight="1" spans="1:4">
      <c r="A4" s="74" t="s">
        <v>37</v>
      </c>
      <c r="B4" s="74"/>
      <c r="C4" s="74" t="s">
        <v>38</v>
      </c>
      <c r="D4" s="74"/>
    </row>
    <row r="5" ht="22.75" customHeight="1" spans="1:4">
      <c r="A5" s="74" t="s">
        <v>39</v>
      </c>
      <c r="B5" s="74" t="s">
        <v>40</v>
      </c>
      <c r="C5" s="74" t="s">
        <v>39</v>
      </c>
      <c r="D5" s="74" t="s">
        <v>40</v>
      </c>
    </row>
    <row r="6" ht="22.75" customHeight="1" spans="1:4">
      <c r="A6" s="104" t="s">
        <v>41</v>
      </c>
      <c r="B6" s="105">
        <f>表3!C5+表3!D5</f>
        <v>32196098.72</v>
      </c>
      <c r="C6" s="104" t="s">
        <v>42</v>
      </c>
      <c r="D6" s="81"/>
    </row>
    <row r="7" ht="22.75" customHeight="1" spans="1:4">
      <c r="A7" s="104" t="s">
        <v>43</v>
      </c>
      <c r="B7" s="81"/>
      <c r="C7" s="104" t="s">
        <v>44</v>
      </c>
      <c r="D7" s="106"/>
    </row>
    <row r="8" ht="22.75" customHeight="1" spans="1:4">
      <c r="A8" s="104" t="s">
        <v>45</v>
      </c>
      <c r="B8" s="81"/>
      <c r="C8" s="104" t="s">
        <v>46</v>
      </c>
      <c r="D8" s="106"/>
    </row>
    <row r="9" ht="22.75" customHeight="1" spans="1:4">
      <c r="A9" s="104" t="s">
        <v>47</v>
      </c>
      <c r="B9" s="81"/>
      <c r="C9" s="104" t="s">
        <v>48</v>
      </c>
      <c r="D9" s="106"/>
    </row>
    <row r="10" ht="22.75" customHeight="1" spans="1:4">
      <c r="A10" s="104" t="s">
        <v>49</v>
      </c>
      <c r="B10" s="81"/>
      <c r="C10" s="104" t="s">
        <v>50</v>
      </c>
      <c r="D10" s="106"/>
    </row>
    <row r="11" ht="22.75" customHeight="1" spans="1:4">
      <c r="A11" s="104" t="s">
        <v>51</v>
      </c>
      <c r="B11" s="81"/>
      <c r="C11" s="104" t="s">
        <v>52</v>
      </c>
      <c r="D11" s="106"/>
    </row>
    <row r="12" ht="22.75" customHeight="1" spans="1:4">
      <c r="A12" s="104" t="s">
        <v>53</v>
      </c>
      <c r="B12" s="81"/>
      <c r="C12" s="104" t="s">
        <v>54</v>
      </c>
      <c r="D12" s="106"/>
    </row>
    <row r="13" ht="22.75" customHeight="1" spans="1:4">
      <c r="A13" s="104" t="s">
        <v>55</v>
      </c>
      <c r="B13" s="81"/>
      <c r="C13" s="104" t="s">
        <v>56</v>
      </c>
      <c r="D13" s="105">
        <f>表3!C6</f>
        <v>1352263.45</v>
      </c>
    </row>
    <row r="14" ht="22.75" customHeight="1" spans="1:4">
      <c r="A14" s="104" t="s">
        <v>57</v>
      </c>
      <c r="B14" s="81"/>
      <c r="C14" s="104" t="s">
        <v>58</v>
      </c>
      <c r="D14" s="105"/>
    </row>
    <row r="15" ht="22.75" customHeight="1" spans="1:4">
      <c r="A15" s="104"/>
      <c r="B15" s="105"/>
      <c r="C15" s="104" t="s">
        <v>59</v>
      </c>
      <c r="D15" s="105">
        <f>表3!C12</f>
        <v>595109.5</v>
      </c>
    </row>
    <row r="16" ht="22.75" customHeight="1" spans="1:4">
      <c r="A16" s="104"/>
      <c r="B16" s="105"/>
      <c r="C16" s="104" t="s">
        <v>60</v>
      </c>
      <c r="D16" s="105"/>
    </row>
    <row r="17" ht="22.75" customHeight="1" spans="1:4">
      <c r="A17" s="104"/>
      <c r="B17" s="105"/>
      <c r="C17" s="104" t="s">
        <v>61</v>
      </c>
      <c r="D17" s="105"/>
    </row>
    <row r="18" ht="22.75" customHeight="1" spans="1:4">
      <c r="A18" s="104"/>
      <c r="B18" s="105"/>
      <c r="C18" s="104" t="s">
        <v>62</v>
      </c>
      <c r="D18" s="105">
        <f>表3!B16</f>
        <v>30248725.77</v>
      </c>
    </row>
    <row r="19" ht="22.75" customHeight="1" spans="1:4">
      <c r="A19" s="104"/>
      <c r="B19" s="105"/>
      <c r="C19" s="104" t="s">
        <v>63</v>
      </c>
      <c r="D19" s="105"/>
    </row>
    <row r="20" ht="22.75" customHeight="1" spans="1:4">
      <c r="A20" s="107"/>
      <c r="B20" s="108"/>
      <c r="C20" s="104" t="s">
        <v>64</v>
      </c>
      <c r="D20" s="105"/>
    </row>
    <row r="21" ht="22.75" customHeight="1" spans="1:4">
      <c r="A21" s="107"/>
      <c r="B21" s="108"/>
      <c r="C21" s="104" t="s">
        <v>65</v>
      </c>
      <c r="D21" s="105"/>
    </row>
    <row r="22" ht="22.75" customHeight="1" spans="1:4">
      <c r="A22" s="107"/>
      <c r="B22" s="108"/>
      <c r="C22" s="104" t="s">
        <v>66</v>
      </c>
      <c r="D22" s="105"/>
    </row>
    <row r="23" ht="22.75" customHeight="1" spans="1:4">
      <c r="A23" s="107"/>
      <c r="B23" s="108"/>
      <c r="C23" s="104" t="s">
        <v>67</v>
      </c>
      <c r="D23" s="105"/>
    </row>
    <row r="24" ht="22.75" customHeight="1" spans="1:4">
      <c r="A24" s="107"/>
      <c r="B24" s="108"/>
      <c r="C24" s="104" t="s">
        <v>68</v>
      </c>
      <c r="D24" s="105"/>
    </row>
    <row r="25" ht="22.75" customHeight="1" spans="1:4">
      <c r="A25" s="104"/>
      <c r="B25" s="105"/>
      <c r="C25" s="104" t="s">
        <v>69</v>
      </c>
      <c r="D25" s="105"/>
    </row>
    <row r="26" ht="22.75" customHeight="1" spans="1:4">
      <c r="A26" s="104"/>
      <c r="B26" s="105"/>
      <c r="C26" s="104" t="s">
        <v>70</v>
      </c>
      <c r="D26" s="105"/>
    </row>
    <row r="27" ht="22.75" customHeight="1" spans="1:4">
      <c r="A27" s="104"/>
      <c r="B27" s="105"/>
      <c r="C27" s="104" t="s">
        <v>71</v>
      </c>
      <c r="D27" s="105"/>
    </row>
    <row r="28" ht="22.75" customHeight="1" spans="1:4">
      <c r="A28" s="107"/>
      <c r="B28" s="108"/>
      <c r="C28" s="104" t="s">
        <v>72</v>
      </c>
      <c r="D28" s="105"/>
    </row>
    <row r="29" ht="22.75" customHeight="1" spans="1:4">
      <c r="A29" s="107"/>
      <c r="B29" s="108"/>
      <c r="C29" s="104" t="s">
        <v>73</v>
      </c>
      <c r="D29" s="105"/>
    </row>
    <row r="30" ht="22.75" customHeight="1" spans="1:4">
      <c r="A30" s="107"/>
      <c r="B30" s="108"/>
      <c r="C30" s="104" t="s">
        <v>74</v>
      </c>
      <c r="D30" s="105">
        <f>B40</f>
        <v>95339223.11</v>
      </c>
    </row>
    <row r="31" ht="22.75" customHeight="1" spans="1:4">
      <c r="A31" s="107"/>
      <c r="B31" s="108"/>
      <c r="C31" s="104" t="s">
        <v>75</v>
      </c>
      <c r="D31" s="106"/>
    </row>
    <row r="32" ht="22.75" customHeight="1" spans="1:4">
      <c r="A32" s="107"/>
      <c r="B32" s="108"/>
      <c r="C32" s="104" t="s">
        <v>76</v>
      </c>
      <c r="D32" s="106"/>
    </row>
    <row r="33" ht="22.75" customHeight="1" spans="1:4">
      <c r="A33" s="104"/>
      <c r="B33" s="104"/>
      <c r="C33" s="104" t="s">
        <v>77</v>
      </c>
      <c r="D33" s="106"/>
    </row>
    <row r="34" ht="22.75" customHeight="1" spans="1:4">
      <c r="A34" s="104"/>
      <c r="B34" s="104"/>
      <c r="C34" s="104" t="s">
        <v>78</v>
      </c>
      <c r="D34" s="106"/>
    </row>
    <row r="35" ht="22.75" customHeight="1" spans="1:4">
      <c r="A35" s="104"/>
      <c r="B35" s="104"/>
      <c r="C35" s="104" t="s">
        <v>79</v>
      </c>
      <c r="D35" s="106"/>
    </row>
    <row r="36" ht="22.75" customHeight="1" spans="1:4">
      <c r="A36" s="104"/>
      <c r="B36" s="104"/>
      <c r="C36" s="104"/>
      <c r="D36" s="104"/>
    </row>
    <row r="37" ht="22.75" customHeight="1" spans="1:4">
      <c r="A37" s="104"/>
      <c r="B37" s="104"/>
      <c r="C37" s="104"/>
      <c r="D37" s="104"/>
    </row>
    <row r="38" ht="22.75" customHeight="1" spans="1:4">
      <c r="A38" s="104"/>
      <c r="B38" s="104"/>
      <c r="C38" s="104"/>
      <c r="D38" s="104"/>
    </row>
    <row r="39" ht="22.75" customHeight="1" spans="1:4">
      <c r="A39" s="107" t="s">
        <v>80</v>
      </c>
      <c r="B39" s="108">
        <f>SUM(B6:B14)</f>
        <v>32196098.72</v>
      </c>
      <c r="C39" s="107" t="s">
        <v>81</v>
      </c>
      <c r="D39" s="108">
        <f>SUM(D6:D38)</f>
        <v>127535321.83</v>
      </c>
    </row>
    <row r="40" ht="22.75" customHeight="1" spans="1:4">
      <c r="A40" s="107" t="s">
        <v>82</v>
      </c>
      <c r="B40" s="108">
        <f>表3!E25</f>
        <v>95339223.11</v>
      </c>
      <c r="C40" s="107" t="s">
        <v>83</v>
      </c>
      <c r="D40" s="108"/>
    </row>
    <row r="41" ht="22.75" customHeight="1" spans="1:4">
      <c r="A41" s="107" t="s">
        <v>84</v>
      </c>
      <c r="B41" s="105"/>
      <c r="C41" s="104"/>
      <c r="D41" s="105"/>
    </row>
    <row r="42" ht="22.75" customHeight="1" spans="1:4">
      <c r="A42" s="107" t="s">
        <v>85</v>
      </c>
      <c r="B42" s="108">
        <f>B39+B40</f>
        <v>127535321.83</v>
      </c>
      <c r="C42" s="107" t="s">
        <v>86</v>
      </c>
      <c r="D42" s="108">
        <f>D39+D40</f>
        <v>127535321.83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8" workbookViewId="0">
      <selection activeCell="B21" sqref="B21"/>
    </sheetView>
  </sheetViews>
  <sheetFormatPr defaultColWidth="7.875" defaultRowHeight="12.75" customHeight="1" outlineLevelCol="2"/>
  <cols>
    <col min="1" max="1" width="44.75" style="18" customWidth="1"/>
    <col min="2" max="2" width="38.25" style="18" customWidth="1"/>
    <col min="3" max="3" width="27.375" style="18" hidden="1" customWidth="1"/>
    <col min="4" max="16384" width="7.875" style="17"/>
  </cols>
  <sheetData>
    <row r="1" ht="24.75" customHeight="1" spans="1:1">
      <c r="A1" s="30"/>
    </row>
    <row r="2" ht="24.75" customHeight="1" spans="1:2">
      <c r="A2" s="20" t="s">
        <v>87</v>
      </c>
      <c r="B2" s="20"/>
    </row>
    <row r="3" ht="24.75" customHeight="1" spans="1:2">
      <c r="A3" s="93"/>
      <c r="B3" s="21" t="s">
        <v>36</v>
      </c>
    </row>
    <row r="4" ht="24" customHeight="1" spans="1:2">
      <c r="A4" s="34" t="s">
        <v>39</v>
      </c>
      <c r="B4" s="34" t="s">
        <v>40</v>
      </c>
    </row>
    <row r="5" s="17" customFormat="1" ht="25" customHeight="1" spans="1:3">
      <c r="A5" s="94" t="s">
        <v>88</v>
      </c>
      <c r="B5" s="95">
        <f>B6+B7</f>
        <v>32196098.72</v>
      </c>
      <c r="C5" s="18"/>
    </row>
    <row r="6" s="17" customFormat="1" ht="25" customHeight="1" spans="1:3">
      <c r="A6" s="96" t="s">
        <v>89</v>
      </c>
      <c r="B6" s="97">
        <f>表1!B6</f>
        <v>32196098.72</v>
      </c>
      <c r="C6" s="18"/>
    </row>
    <row r="7" s="17" customFormat="1" ht="25" customHeight="1" spans="1:3">
      <c r="A7" s="96" t="s">
        <v>90</v>
      </c>
      <c r="B7" s="97"/>
      <c r="C7" s="18"/>
    </row>
    <row r="8" s="17" customFormat="1" ht="25" customHeight="1" spans="1:3">
      <c r="A8" s="94" t="s">
        <v>91</v>
      </c>
      <c r="B8" s="97">
        <f>B9+B10</f>
        <v>0</v>
      </c>
      <c r="C8" s="18"/>
    </row>
    <row r="9" s="17" customFormat="1" ht="25" customHeight="1" spans="1:3">
      <c r="A9" s="96" t="s">
        <v>89</v>
      </c>
      <c r="B9" s="97"/>
      <c r="C9" s="18"/>
    </row>
    <row r="10" s="17" customFormat="1" ht="25" customHeight="1" spans="1:3">
      <c r="A10" s="96" t="s">
        <v>90</v>
      </c>
      <c r="B10" s="97"/>
      <c r="C10" s="18"/>
    </row>
    <row r="11" s="17" customFormat="1" ht="25" customHeight="1" spans="1:3">
      <c r="A11" s="94" t="s">
        <v>92</v>
      </c>
      <c r="B11" s="97"/>
      <c r="C11" s="18"/>
    </row>
    <row r="12" s="17" customFormat="1" ht="25" customHeight="1" spans="1:3">
      <c r="A12" s="96" t="s">
        <v>89</v>
      </c>
      <c r="B12" s="97"/>
      <c r="C12" s="18"/>
    </row>
    <row r="13" s="17" customFormat="1" ht="25" customHeight="1" spans="1:3">
      <c r="A13" s="96" t="s">
        <v>90</v>
      </c>
      <c r="B13" s="97"/>
      <c r="C13" s="18"/>
    </row>
    <row r="14" s="17" customFormat="1" ht="25" customHeight="1" spans="1:3">
      <c r="A14" s="98" t="s">
        <v>93</v>
      </c>
      <c r="B14" s="97">
        <f>SUM(B15:B17)</f>
        <v>0</v>
      </c>
      <c r="C14" s="18"/>
    </row>
    <row r="15" s="17" customFormat="1" ht="25" customHeight="1" spans="1:3">
      <c r="A15" s="96" t="s">
        <v>94</v>
      </c>
      <c r="B15" s="97"/>
      <c r="C15" s="18"/>
    </row>
    <row r="16" s="17" customFormat="1" ht="25" customHeight="1" spans="1:3">
      <c r="A16" s="96" t="s">
        <v>95</v>
      </c>
      <c r="B16" s="97"/>
      <c r="C16" s="18"/>
    </row>
    <row r="17" s="17" customFormat="1" ht="25" customHeight="1" spans="1:3">
      <c r="A17" s="96" t="s">
        <v>96</v>
      </c>
      <c r="B17" s="97"/>
      <c r="C17" s="18"/>
    </row>
    <row r="18" s="17" customFormat="1" ht="25" customHeight="1" spans="1:3">
      <c r="A18" s="98" t="s">
        <v>97</v>
      </c>
      <c r="B18" s="97"/>
      <c r="C18" s="18"/>
    </row>
    <row r="19" s="17" customFormat="1" ht="25" customHeight="1" spans="1:3">
      <c r="A19" s="98" t="s">
        <v>98</v>
      </c>
      <c r="B19" s="97"/>
      <c r="C19" s="18"/>
    </row>
    <row r="20" s="17" customFormat="1" ht="25" customHeight="1" spans="1:3">
      <c r="A20" s="98" t="s">
        <v>99</v>
      </c>
      <c r="B20" s="97"/>
      <c r="C20" s="18"/>
    </row>
    <row r="21" s="17" customFormat="1" ht="25" customHeight="1" spans="1:3">
      <c r="A21" s="98" t="s">
        <v>100</v>
      </c>
      <c r="B21" s="97"/>
      <c r="C21" s="18"/>
    </row>
    <row r="22" s="17" customFormat="1" ht="25" customHeight="1" spans="1:3">
      <c r="A22" s="98" t="s">
        <v>101</v>
      </c>
      <c r="B22" s="95">
        <f>B24</f>
        <v>95339223.11</v>
      </c>
      <c r="C22" s="18"/>
    </row>
    <row r="23" s="17" customFormat="1" ht="25" customHeight="1" spans="1:3">
      <c r="A23" s="96" t="s">
        <v>102</v>
      </c>
      <c r="B23" s="95"/>
      <c r="C23" s="18"/>
    </row>
    <row r="24" s="17" customFormat="1" ht="25" customHeight="1" spans="1:3">
      <c r="A24" s="96" t="s">
        <v>103</v>
      </c>
      <c r="B24" s="95">
        <v>95339223.11</v>
      </c>
      <c r="C24" s="18"/>
    </row>
    <row r="25" s="17" customFormat="1" ht="25" customHeight="1" spans="1:3">
      <c r="A25" s="96" t="s">
        <v>104</v>
      </c>
      <c r="B25" s="95"/>
      <c r="C25" s="18"/>
    </row>
    <row r="26" s="17" customFormat="1" ht="25" customHeight="1" spans="1:3">
      <c r="A26" s="96" t="s">
        <v>105</v>
      </c>
      <c r="B26" s="95">
        <f>B27+B28</f>
        <v>0</v>
      </c>
      <c r="C26" s="18"/>
    </row>
    <row r="27" s="17" customFormat="1" ht="25" customHeight="1" spans="1:3">
      <c r="A27" s="96" t="s">
        <v>106</v>
      </c>
      <c r="B27" s="95"/>
      <c r="C27" s="18"/>
    </row>
    <row r="28" s="17" customFormat="1" ht="25" customHeight="1" spans="1:3">
      <c r="A28" s="96" t="s">
        <v>107</v>
      </c>
      <c r="B28" s="95"/>
      <c r="C28" s="18"/>
    </row>
    <row r="29" s="17" customFormat="1" ht="25" customHeight="1" spans="1:3">
      <c r="A29" s="96" t="s">
        <v>108</v>
      </c>
      <c r="B29" s="95"/>
      <c r="C29" s="18"/>
    </row>
    <row r="30" s="17" customFormat="1" ht="25" customHeight="1" spans="1:3">
      <c r="A30" s="96" t="s">
        <v>109</v>
      </c>
      <c r="B30" s="95"/>
      <c r="C30" s="18"/>
    </row>
    <row r="31" ht="25" customHeight="1" spans="1:2">
      <c r="A31" s="99"/>
      <c r="B31" s="95"/>
    </row>
    <row r="32" s="17" customFormat="1" ht="25" customHeight="1" spans="1:3">
      <c r="A32" s="100" t="s">
        <v>110</v>
      </c>
      <c r="B32" s="101">
        <f>B5+B8+B14+B18+B19+B20+B21+B22</f>
        <v>127535321.83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opLeftCell="A2" workbookViewId="0">
      <selection activeCell="B21" sqref="B21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84" t="s">
        <v>112</v>
      </c>
      <c r="B4" s="84" t="s">
        <v>113</v>
      </c>
      <c r="C4" s="84" t="s">
        <v>114</v>
      </c>
      <c r="D4" s="84" t="s">
        <v>115</v>
      </c>
      <c r="E4" s="84" t="s">
        <v>116</v>
      </c>
    </row>
    <row r="5" ht="22.75" customHeight="1" spans="1:5">
      <c r="A5" s="37" t="s">
        <v>117</v>
      </c>
      <c r="B5" s="85">
        <f>B6+B12+B16+B23</f>
        <v>127535321.83</v>
      </c>
      <c r="C5" s="66">
        <f>C6+C12+C16+C23</f>
        <v>10750898.72</v>
      </c>
      <c r="D5" s="66">
        <f>D6+D12+D16+D23</f>
        <v>21445200</v>
      </c>
      <c r="E5" s="66">
        <f>E6+E12+E16+E23</f>
        <v>95339223.11</v>
      </c>
    </row>
    <row r="6" ht="22.75" customHeight="1" spans="1:5">
      <c r="A6" s="26" t="s">
        <v>118</v>
      </c>
      <c r="B6" s="40">
        <f>C6+D6+E6</f>
        <v>1352263.45</v>
      </c>
      <c r="C6" s="66">
        <f>C7+C10</f>
        <v>1352263.45</v>
      </c>
      <c r="D6" s="66"/>
      <c r="E6" s="66"/>
    </row>
    <row r="7" ht="22.75" customHeight="1" spans="1:5">
      <c r="A7" s="67" t="s">
        <v>119</v>
      </c>
      <c r="B7" s="40">
        <f t="shared" ref="B7:B26" si="0">C7+D7+E7</f>
        <v>1303977.44</v>
      </c>
      <c r="C7" s="66">
        <f>C8+C9</f>
        <v>1303977.44</v>
      </c>
      <c r="D7" s="66"/>
      <c r="E7" s="66"/>
    </row>
    <row r="8" ht="22.75" customHeight="1" spans="1:5">
      <c r="A8" s="68" t="s">
        <v>120</v>
      </c>
      <c r="B8" s="86">
        <f t="shared" si="0"/>
        <v>463642.4</v>
      </c>
      <c r="C8" s="71">
        <v>463642.4</v>
      </c>
      <c r="D8" s="87"/>
      <c r="E8" s="87"/>
    </row>
    <row r="9" ht="22.75" customHeight="1" spans="1:5">
      <c r="A9" s="68" t="s">
        <v>121</v>
      </c>
      <c r="B9" s="86">
        <f t="shared" si="0"/>
        <v>840335.04</v>
      </c>
      <c r="C9" s="71">
        <v>840335.04</v>
      </c>
      <c r="D9" s="87"/>
      <c r="E9" s="87"/>
    </row>
    <row r="10" ht="22.75" customHeight="1" spans="1:5">
      <c r="A10" s="67" t="s">
        <v>122</v>
      </c>
      <c r="B10" s="40">
        <f t="shared" si="0"/>
        <v>48286.01</v>
      </c>
      <c r="C10" s="88">
        <f>C11</f>
        <v>48286.01</v>
      </c>
      <c r="D10" s="87"/>
      <c r="E10" s="87"/>
    </row>
    <row r="11" ht="22.75" customHeight="1" spans="1:5">
      <c r="A11" s="28" t="s">
        <v>123</v>
      </c>
      <c r="B11" s="86">
        <f t="shared" si="0"/>
        <v>48286.01</v>
      </c>
      <c r="C11" s="71">
        <v>48286.01</v>
      </c>
      <c r="D11" s="87"/>
      <c r="E11" s="87"/>
    </row>
    <row r="12" ht="22.75" customHeight="1" spans="1:5">
      <c r="A12" s="89" t="s">
        <v>124</v>
      </c>
      <c r="B12" s="40">
        <f t="shared" si="0"/>
        <v>595109.5</v>
      </c>
      <c r="C12" s="90">
        <f>C13</f>
        <v>595109.5</v>
      </c>
      <c r="D12" s="87"/>
      <c r="E12" s="87"/>
    </row>
    <row r="13" ht="22.75" customHeight="1" spans="1:5">
      <c r="A13" s="67" t="s">
        <v>125</v>
      </c>
      <c r="B13" s="40">
        <f t="shared" si="0"/>
        <v>595109.5</v>
      </c>
      <c r="C13" s="90">
        <f>C14+C15</f>
        <v>595109.5</v>
      </c>
      <c r="D13" s="87"/>
      <c r="E13" s="87"/>
    </row>
    <row r="14" ht="22.75" customHeight="1" spans="1:5">
      <c r="A14" s="91" t="s">
        <v>126</v>
      </c>
      <c r="B14" s="86">
        <f t="shared" si="0"/>
        <v>382346.6</v>
      </c>
      <c r="C14" s="71">
        <v>382346.6</v>
      </c>
      <c r="D14" s="87"/>
      <c r="E14" s="87"/>
    </row>
    <row r="15" ht="22.75" customHeight="1" spans="1:5">
      <c r="A15" s="91" t="s">
        <v>127</v>
      </c>
      <c r="B15" s="86">
        <f t="shared" si="0"/>
        <v>212762.9</v>
      </c>
      <c r="C15" s="71">
        <v>212762.9</v>
      </c>
      <c r="D15" s="87"/>
      <c r="E15" s="87"/>
    </row>
    <row r="16" ht="22.75" customHeight="1" spans="1:5">
      <c r="A16" s="67" t="s">
        <v>128</v>
      </c>
      <c r="B16" s="40">
        <f t="shared" si="0"/>
        <v>30248725.77</v>
      </c>
      <c r="C16" s="40">
        <f>C17</f>
        <v>8803525.77</v>
      </c>
      <c r="D16" s="40">
        <f>D17</f>
        <v>21445200</v>
      </c>
      <c r="E16" s="88"/>
    </row>
    <row r="17" ht="22.75" customHeight="1" spans="1:5">
      <c r="A17" s="67" t="s">
        <v>129</v>
      </c>
      <c r="B17" s="40">
        <f t="shared" si="0"/>
        <v>30248725.77</v>
      </c>
      <c r="C17" s="40">
        <f>C18+C20</f>
        <v>8803525.77</v>
      </c>
      <c r="D17" s="40">
        <f>D19+D22+D20</f>
        <v>21445200</v>
      </c>
      <c r="E17" s="88"/>
    </row>
    <row r="18" ht="22.75" customHeight="1" spans="1:5">
      <c r="A18" s="68" t="s">
        <v>130</v>
      </c>
      <c r="B18" s="86">
        <f t="shared" si="0"/>
        <v>5500869.42</v>
      </c>
      <c r="C18" s="71">
        <v>5500869.42</v>
      </c>
      <c r="D18" s="87"/>
      <c r="E18" s="87"/>
    </row>
    <row r="19" ht="22.75" customHeight="1" spans="1:5">
      <c r="A19" s="68" t="s">
        <v>131</v>
      </c>
      <c r="B19" s="86">
        <f t="shared" si="0"/>
        <v>12370000</v>
      </c>
      <c r="C19" s="87"/>
      <c r="D19" s="71">
        <v>12370000</v>
      </c>
      <c r="E19" s="87"/>
    </row>
    <row r="20" ht="22.75" customHeight="1" spans="1:5">
      <c r="A20" s="68" t="s">
        <v>132</v>
      </c>
      <c r="B20" s="86">
        <f t="shared" si="0"/>
        <v>3352656.35</v>
      </c>
      <c r="C20" s="71">
        <f>3352656.35-50000</f>
        <v>3302656.35</v>
      </c>
      <c r="D20" s="71">
        <v>50000</v>
      </c>
      <c r="E20" s="87"/>
    </row>
    <row r="21" ht="22.75" customHeight="1" spans="1:5">
      <c r="A21" s="68" t="s">
        <v>133</v>
      </c>
      <c r="B21" s="86">
        <f t="shared" si="0"/>
        <v>0</v>
      </c>
      <c r="C21" s="87"/>
      <c r="D21" s="71"/>
      <c r="E21" s="87"/>
    </row>
    <row r="22" ht="22.75" customHeight="1" spans="1:5">
      <c r="A22" s="68" t="s">
        <v>134</v>
      </c>
      <c r="B22" s="86">
        <f t="shared" si="0"/>
        <v>9025200</v>
      </c>
      <c r="C22" s="87"/>
      <c r="D22" s="71">
        <v>9025200</v>
      </c>
      <c r="E22" s="87"/>
    </row>
    <row r="23" ht="22.75" customHeight="1" spans="1:5">
      <c r="A23" s="26" t="s">
        <v>135</v>
      </c>
      <c r="B23" s="40">
        <f t="shared" si="0"/>
        <v>95339223.11</v>
      </c>
      <c r="C23" s="88"/>
      <c r="D23" s="88"/>
      <c r="E23" s="40">
        <f>E24</f>
        <v>95339223.11</v>
      </c>
    </row>
    <row r="24" ht="22.75" customHeight="1" spans="1:5">
      <c r="A24" s="26" t="s">
        <v>136</v>
      </c>
      <c r="B24" s="40">
        <f t="shared" si="0"/>
        <v>95339223.11</v>
      </c>
      <c r="C24" s="88"/>
      <c r="D24" s="88"/>
      <c r="E24" s="40">
        <f>E25</f>
        <v>95339223.11</v>
      </c>
    </row>
    <row r="25" ht="22.75" customHeight="1" spans="1:5">
      <c r="A25" s="28" t="s">
        <v>137</v>
      </c>
      <c r="B25" s="86">
        <f t="shared" si="0"/>
        <v>95339223.11</v>
      </c>
      <c r="C25" s="87"/>
      <c r="D25" s="87"/>
      <c r="E25" s="92">
        <v>95339223.11</v>
      </c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21" sqref="B2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0" t="s">
        <v>36</v>
      </c>
      <c r="D3" s="50"/>
      <c r="E3" s="12"/>
      <c r="F3" s="12"/>
      <c r="G3" s="12"/>
    </row>
    <row r="4" ht="22.75" customHeight="1" spans="1:7">
      <c r="A4" s="74" t="s">
        <v>37</v>
      </c>
      <c r="B4" s="74"/>
      <c r="C4" s="74" t="s">
        <v>38</v>
      </c>
      <c r="D4" s="74"/>
      <c r="E4" s="12"/>
      <c r="F4" s="12"/>
      <c r="G4" s="12"/>
    </row>
    <row r="5" ht="22.75" customHeight="1" spans="1:7">
      <c r="A5" s="74" t="s">
        <v>39</v>
      </c>
      <c r="B5" s="74" t="s">
        <v>40</v>
      </c>
      <c r="C5" s="74" t="s">
        <v>39</v>
      </c>
      <c r="D5" s="74" t="s">
        <v>117</v>
      </c>
      <c r="E5" s="12"/>
      <c r="F5" s="12"/>
      <c r="G5" s="12"/>
    </row>
    <row r="6" ht="22.75" customHeight="1" spans="1:7">
      <c r="A6" s="15" t="s">
        <v>139</v>
      </c>
      <c r="B6" s="80">
        <f>SUM(B7:B9)</f>
        <v>127535321.83</v>
      </c>
      <c r="C6" s="15" t="s">
        <v>140</v>
      </c>
      <c r="D6" s="80">
        <f>D14+D16+D19+D31</f>
        <v>127535321.83</v>
      </c>
      <c r="E6" s="12"/>
      <c r="F6" s="12"/>
      <c r="G6" s="12"/>
    </row>
    <row r="7" ht="22.75" customHeight="1" spans="1:7">
      <c r="A7" s="15" t="s">
        <v>141</v>
      </c>
      <c r="B7" s="80">
        <f>表6!C6</f>
        <v>32196098.72</v>
      </c>
      <c r="C7" s="15" t="s">
        <v>142</v>
      </c>
      <c r="D7" s="81"/>
      <c r="E7" s="12"/>
      <c r="F7" s="12"/>
      <c r="G7" s="12"/>
    </row>
    <row r="8" ht="22.75" customHeight="1" spans="1:7">
      <c r="A8" s="15" t="s">
        <v>143</v>
      </c>
      <c r="B8" s="80">
        <f>表10!C9</f>
        <v>95339223.11</v>
      </c>
      <c r="C8" s="15" t="s">
        <v>144</v>
      </c>
      <c r="D8" s="81"/>
      <c r="E8" s="12"/>
      <c r="F8" s="12"/>
      <c r="G8" s="12"/>
    </row>
    <row r="9" ht="22.75" customHeight="1" spans="1:7">
      <c r="A9" s="15" t="s">
        <v>145</v>
      </c>
      <c r="B9" s="81"/>
      <c r="C9" s="15" t="s">
        <v>146</v>
      </c>
      <c r="D9" s="81"/>
      <c r="E9" s="12"/>
      <c r="F9" s="12"/>
      <c r="G9" s="12"/>
    </row>
    <row r="10" ht="22.75" customHeight="1" spans="1:7">
      <c r="A10" s="15"/>
      <c r="B10" s="78"/>
      <c r="C10" s="15" t="s">
        <v>147</v>
      </c>
      <c r="D10" s="81"/>
      <c r="E10" s="12"/>
      <c r="F10" s="12"/>
      <c r="G10" s="12"/>
    </row>
    <row r="11" ht="22.75" customHeight="1" spans="1:7">
      <c r="A11" s="15"/>
      <c r="B11" s="78"/>
      <c r="C11" s="15" t="s">
        <v>148</v>
      </c>
      <c r="D11" s="81"/>
      <c r="E11" s="12"/>
      <c r="F11" s="12"/>
      <c r="G11" s="12"/>
    </row>
    <row r="12" ht="22.75" customHeight="1" spans="1:7">
      <c r="A12" s="15"/>
      <c r="B12" s="78"/>
      <c r="C12" s="15" t="s">
        <v>149</v>
      </c>
      <c r="D12" s="81"/>
      <c r="E12" s="12"/>
      <c r="F12" s="12"/>
      <c r="G12" s="12"/>
    </row>
    <row r="13" ht="22.75" customHeight="1" spans="1:7">
      <c r="A13" s="47"/>
      <c r="B13" s="79"/>
      <c r="C13" s="15" t="s">
        <v>150</v>
      </c>
      <c r="D13" s="80"/>
      <c r="E13" s="12"/>
      <c r="F13" s="12"/>
      <c r="G13" s="12"/>
    </row>
    <row r="14" ht="22.75" customHeight="1" spans="1:7">
      <c r="A14" s="15"/>
      <c r="B14" s="78"/>
      <c r="C14" s="15" t="s">
        <v>151</v>
      </c>
      <c r="D14" s="80">
        <f>表6!D7</f>
        <v>1352263.45</v>
      </c>
      <c r="E14" s="12"/>
      <c r="F14" s="12"/>
      <c r="G14" s="49"/>
    </row>
    <row r="15" ht="22.75" customHeight="1" spans="1:7">
      <c r="A15" s="15"/>
      <c r="B15" s="78"/>
      <c r="C15" s="15" t="s">
        <v>152</v>
      </c>
      <c r="D15" s="80"/>
      <c r="E15" s="12"/>
      <c r="F15" s="12"/>
      <c r="G15" s="12"/>
    </row>
    <row r="16" ht="22.75" customHeight="1" spans="1:7">
      <c r="A16" s="15"/>
      <c r="B16" s="78"/>
      <c r="C16" s="15" t="s">
        <v>153</v>
      </c>
      <c r="D16" s="80">
        <f>表6!D13</f>
        <v>595109.5</v>
      </c>
      <c r="E16" s="12"/>
      <c r="F16" s="12"/>
      <c r="G16" s="12"/>
    </row>
    <row r="17" ht="22.75" customHeight="1" spans="1:7">
      <c r="A17" s="15"/>
      <c r="B17" s="78"/>
      <c r="C17" s="15" t="s">
        <v>154</v>
      </c>
      <c r="D17" s="80"/>
      <c r="E17" s="12"/>
      <c r="F17" s="12"/>
      <c r="G17" s="12"/>
    </row>
    <row r="18" ht="22.75" customHeight="1" spans="1:7">
      <c r="A18" s="15"/>
      <c r="B18" s="78"/>
      <c r="C18" s="15" t="s">
        <v>155</v>
      </c>
      <c r="D18" s="80"/>
      <c r="E18" s="12"/>
      <c r="F18" s="12"/>
      <c r="G18" s="12"/>
    </row>
    <row r="19" ht="22.75" customHeight="1" spans="1:7">
      <c r="A19" s="15"/>
      <c r="B19" s="15"/>
      <c r="C19" s="15" t="s">
        <v>156</v>
      </c>
      <c r="D19" s="80">
        <f>表6!C17</f>
        <v>30248725.77</v>
      </c>
      <c r="E19" s="12"/>
      <c r="F19" s="12"/>
      <c r="G19" s="12"/>
    </row>
    <row r="20" ht="22.75" customHeight="1" spans="1:7">
      <c r="A20" s="15"/>
      <c r="B20" s="15"/>
      <c r="C20" s="15" t="s">
        <v>157</v>
      </c>
      <c r="D20" s="80"/>
      <c r="E20" s="12"/>
      <c r="F20" s="12"/>
      <c r="G20" s="12"/>
    </row>
    <row r="21" ht="22.75" customHeight="1" spans="1:7">
      <c r="A21" s="15"/>
      <c r="B21" s="15"/>
      <c r="C21" s="15" t="s">
        <v>158</v>
      </c>
      <c r="D21" s="80"/>
      <c r="E21" s="12"/>
      <c r="F21" s="12"/>
      <c r="G21" s="12"/>
    </row>
    <row r="22" ht="22.75" customHeight="1" spans="1:7">
      <c r="A22" s="15"/>
      <c r="B22" s="15"/>
      <c r="C22" s="15" t="s">
        <v>159</v>
      </c>
      <c r="D22" s="80"/>
      <c r="E22" s="12"/>
      <c r="F22" s="12"/>
      <c r="G22" s="12"/>
    </row>
    <row r="23" ht="22.75" customHeight="1" spans="1:7">
      <c r="A23" s="15"/>
      <c r="B23" s="15"/>
      <c r="C23" s="15" t="s">
        <v>160</v>
      </c>
      <c r="D23" s="80"/>
      <c r="E23" s="12"/>
      <c r="F23" s="12"/>
      <c r="G23" s="12"/>
    </row>
    <row r="24" ht="22.75" customHeight="1" spans="1:7">
      <c r="A24" s="15"/>
      <c r="B24" s="15"/>
      <c r="C24" s="15" t="s">
        <v>161</v>
      </c>
      <c r="D24" s="80"/>
      <c r="E24" s="12"/>
      <c r="F24" s="12"/>
      <c r="G24" s="12"/>
    </row>
    <row r="25" ht="22.75" customHeight="1" spans="1:7">
      <c r="A25" s="15"/>
      <c r="B25" s="15"/>
      <c r="C25" s="15" t="s">
        <v>162</v>
      </c>
      <c r="D25" s="80"/>
      <c r="E25" s="12"/>
      <c r="F25" s="12"/>
      <c r="G25" s="12"/>
    </row>
    <row r="26" ht="22.75" customHeight="1" spans="1:7">
      <c r="A26" s="15"/>
      <c r="B26" s="15"/>
      <c r="C26" s="15" t="s">
        <v>163</v>
      </c>
      <c r="D26" s="80"/>
      <c r="E26" s="12"/>
      <c r="F26" s="12"/>
      <c r="G26" s="12"/>
    </row>
    <row r="27" ht="22.75" customHeight="1" spans="1:7">
      <c r="A27" s="15"/>
      <c r="B27" s="15"/>
      <c r="C27" s="15" t="s">
        <v>164</v>
      </c>
      <c r="D27" s="80"/>
      <c r="E27" s="12"/>
      <c r="F27" s="12"/>
      <c r="G27" s="12"/>
    </row>
    <row r="28" ht="22.75" customHeight="1" spans="1:7">
      <c r="A28" s="15"/>
      <c r="B28" s="15"/>
      <c r="C28" s="15" t="s">
        <v>165</v>
      </c>
      <c r="D28" s="80"/>
      <c r="E28" s="12"/>
      <c r="F28" s="12"/>
      <c r="G28" s="12"/>
    </row>
    <row r="29" ht="22.75" customHeight="1" spans="1:7">
      <c r="A29" s="15"/>
      <c r="B29" s="15"/>
      <c r="C29" s="15" t="s">
        <v>166</v>
      </c>
      <c r="D29" s="80"/>
      <c r="E29" s="12"/>
      <c r="F29" s="12"/>
      <c r="G29" s="12"/>
    </row>
    <row r="30" ht="22.75" customHeight="1" spans="1:7">
      <c r="A30" s="15"/>
      <c r="B30" s="15"/>
      <c r="C30" s="15" t="s">
        <v>167</v>
      </c>
      <c r="D30" s="80"/>
      <c r="E30" s="12"/>
      <c r="F30" s="12"/>
      <c r="G30" s="12"/>
    </row>
    <row r="31" ht="22.75" customHeight="1" spans="1:7">
      <c r="A31" s="15"/>
      <c r="B31" s="15"/>
      <c r="C31" s="15" t="s">
        <v>168</v>
      </c>
      <c r="D31" s="80">
        <f>表10!C9</f>
        <v>95339223.11</v>
      </c>
      <c r="E31" s="12"/>
      <c r="F31" s="12"/>
      <c r="G31" s="12"/>
    </row>
    <row r="32" ht="22.75" customHeight="1" spans="1:7">
      <c r="A32" s="15"/>
      <c r="B32" s="15"/>
      <c r="C32" s="15" t="s">
        <v>169</v>
      </c>
      <c r="D32" s="80"/>
      <c r="E32" s="12"/>
      <c r="F32" s="12"/>
      <c r="G32" s="12"/>
    </row>
    <row r="33" ht="22.75" customHeight="1" spans="1:7">
      <c r="A33" s="15"/>
      <c r="B33" s="15"/>
      <c r="C33" s="15" t="s">
        <v>170</v>
      </c>
      <c r="D33" s="80"/>
      <c r="E33" s="12"/>
      <c r="F33" s="12"/>
      <c r="G33" s="12"/>
    </row>
    <row r="34" ht="22.75" customHeight="1" spans="1:7">
      <c r="A34" s="15"/>
      <c r="B34" s="15"/>
      <c r="C34" s="15" t="s">
        <v>171</v>
      </c>
      <c r="D34" s="81"/>
      <c r="E34" s="12"/>
      <c r="F34" s="12"/>
      <c r="G34" s="12"/>
    </row>
    <row r="35" ht="22.75" customHeight="1" spans="1:7">
      <c r="A35" s="15"/>
      <c r="B35" s="15"/>
      <c r="C35" s="15" t="s">
        <v>172</v>
      </c>
      <c r="D35" s="81"/>
      <c r="E35" s="12"/>
      <c r="F35" s="12"/>
      <c r="G35" s="12"/>
    </row>
    <row r="36" ht="22.75" customHeight="1" spans="1:7">
      <c r="A36" s="15"/>
      <c r="B36" s="15"/>
      <c r="C36" s="15" t="s">
        <v>173</v>
      </c>
      <c r="D36" s="80"/>
      <c r="E36" s="12"/>
      <c r="F36" s="12"/>
      <c r="G36" s="12"/>
    </row>
    <row r="37" ht="22.75" customHeight="1" spans="1:7">
      <c r="A37" s="74" t="s">
        <v>174</v>
      </c>
      <c r="B37" s="82">
        <f>B6</f>
        <v>127535321.83</v>
      </c>
      <c r="C37" s="74" t="s">
        <v>175</v>
      </c>
      <c r="D37" s="83">
        <f>D14+D16+D19+D31</f>
        <v>127535321.83</v>
      </c>
      <c r="E37" s="49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21" sqref="B21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.2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0" t="s">
        <v>36</v>
      </c>
      <c r="K3" s="50"/>
    </row>
    <row r="4" ht="22.75" customHeight="1" spans="1:11">
      <c r="A4" s="74" t="s">
        <v>177</v>
      </c>
      <c r="B4" s="74" t="s">
        <v>117</v>
      </c>
      <c r="C4" s="74" t="s">
        <v>178</v>
      </c>
      <c r="D4" s="74"/>
      <c r="E4" s="74"/>
      <c r="F4" s="74" t="s">
        <v>179</v>
      </c>
      <c r="G4" s="74"/>
      <c r="H4" s="74"/>
      <c r="I4" s="74" t="s">
        <v>180</v>
      </c>
      <c r="J4" s="74"/>
      <c r="K4" s="74"/>
    </row>
    <row r="5" ht="22.75" customHeight="1" spans="1:11">
      <c r="A5" s="74"/>
      <c r="B5" s="74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7" t="s">
        <v>117</v>
      </c>
      <c r="B6" s="75">
        <f>B7</f>
        <v>127535321.83</v>
      </c>
      <c r="C6" s="75">
        <f t="shared" ref="C6:H6" si="0">C7</f>
        <v>32196098.72</v>
      </c>
      <c r="D6" s="76">
        <f t="shared" si="0"/>
        <v>10750898.72</v>
      </c>
      <c r="E6" s="76">
        <f t="shared" si="0"/>
        <v>21445200</v>
      </c>
      <c r="F6" s="75">
        <f t="shared" si="0"/>
        <v>95339223.11</v>
      </c>
      <c r="G6" s="75"/>
      <c r="H6" s="76">
        <f t="shared" si="0"/>
        <v>95339223.11</v>
      </c>
      <c r="I6" s="75"/>
      <c r="J6" s="75"/>
      <c r="K6" s="75"/>
    </row>
    <row r="7" ht="22.75" customHeight="1" spans="1:11">
      <c r="A7" s="77" t="s">
        <v>2</v>
      </c>
      <c r="B7" s="75">
        <f>C7+F7</f>
        <v>127535321.83</v>
      </c>
      <c r="C7" s="75">
        <f>D7+E7</f>
        <v>32196098.72</v>
      </c>
      <c r="D7" s="78">
        <f>表6!D6</f>
        <v>10750898.72</v>
      </c>
      <c r="E7" s="78">
        <f>表6!E6</f>
        <v>21445200</v>
      </c>
      <c r="F7" s="79">
        <f>H7</f>
        <v>95339223.11</v>
      </c>
      <c r="G7" s="79"/>
      <c r="H7" s="78">
        <f>表3!E25</f>
        <v>95339223.11</v>
      </c>
      <c r="I7" s="79"/>
      <c r="J7" s="79"/>
      <c r="K7" s="79"/>
    </row>
    <row r="8" ht="22.75" customHeight="1" spans="1:11">
      <c r="A8" s="77"/>
      <c r="B8" s="76"/>
      <c r="C8" s="76"/>
      <c r="D8" s="79"/>
      <c r="E8" s="79"/>
      <c r="F8" s="79"/>
      <c r="G8" s="79"/>
      <c r="H8" s="79"/>
      <c r="I8" s="79"/>
      <c r="J8" s="79"/>
      <c r="K8" s="7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4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opLeftCell="A3" workbookViewId="0">
      <selection activeCell="B21" sqref="B2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9"/>
    </row>
    <row r="2" ht="36.9" customHeight="1" spans="1:5">
      <c r="A2" s="11" t="s">
        <v>181</v>
      </c>
      <c r="B2" s="11"/>
      <c r="C2" s="11"/>
      <c r="D2" s="11"/>
      <c r="E2" s="11"/>
    </row>
    <row r="3" ht="21.85" customHeight="1" spans="1:5">
      <c r="A3" s="12"/>
      <c r="B3" s="12"/>
      <c r="C3" s="50" t="s">
        <v>36</v>
      </c>
      <c r="D3" s="50"/>
      <c r="E3" s="50"/>
    </row>
    <row r="4" ht="22.75" customHeight="1" spans="1:5">
      <c r="A4" s="51" t="s">
        <v>112</v>
      </c>
      <c r="B4" s="51"/>
      <c r="C4" s="51" t="s">
        <v>178</v>
      </c>
      <c r="D4" s="51"/>
      <c r="E4" s="51"/>
    </row>
    <row r="5" ht="22.75" customHeight="1" spans="1:5">
      <c r="A5" s="60" t="s">
        <v>182</v>
      </c>
      <c r="B5" s="60" t="s">
        <v>183</v>
      </c>
      <c r="C5" s="61" t="s">
        <v>117</v>
      </c>
      <c r="D5" s="60" t="s">
        <v>114</v>
      </c>
      <c r="E5" s="60" t="s">
        <v>115</v>
      </c>
    </row>
    <row r="6" ht="22.75" customHeight="1" spans="1:5">
      <c r="A6" s="62"/>
      <c r="B6" s="63" t="s">
        <v>117</v>
      </c>
      <c r="C6" s="64">
        <f>D6+E6</f>
        <v>32196098.72</v>
      </c>
      <c r="D6" s="65">
        <f>D7+D13+D17</f>
        <v>10750898.72</v>
      </c>
      <c r="E6" s="65">
        <f>E17</f>
        <v>21445200</v>
      </c>
    </row>
    <row r="7" ht="29" customHeight="1" spans="1:5">
      <c r="A7" s="26" t="s">
        <v>184</v>
      </c>
      <c r="B7" s="26" t="s">
        <v>185</v>
      </c>
      <c r="C7" s="64">
        <f>D7+E7</f>
        <v>1352263.45</v>
      </c>
      <c r="D7" s="66">
        <f>D8+D11</f>
        <v>1352263.45</v>
      </c>
      <c r="E7" s="66"/>
    </row>
    <row r="8" ht="29" customHeight="1" spans="1:5">
      <c r="A8" s="67">
        <v>20805</v>
      </c>
      <c r="B8" s="26" t="s">
        <v>186</v>
      </c>
      <c r="C8" s="64">
        <f>D8+E8</f>
        <v>1303977.44</v>
      </c>
      <c r="D8" s="66">
        <f>D9+D10</f>
        <v>1303977.44</v>
      </c>
      <c r="E8" s="66"/>
    </row>
    <row r="9" ht="29" customHeight="1" spans="1:5">
      <c r="A9" s="68">
        <v>2080501</v>
      </c>
      <c r="B9" s="28" t="s">
        <v>187</v>
      </c>
      <c r="C9" s="69">
        <f>D9+E9</f>
        <v>463642.4</v>
      </c>
      <c r="D9" s="70">
        <f>表3!C8</f>
        <v>463642.4</v>
      </c>
      <c r="E9" s="70"/>
    </row>
    <row r="10" ht="29" customHeight="1" spans="1:5">
      <c r="A10" s="68">
        <v>2050505</v>
      </c>
      <c r="B10" s="28" t="s">
        <v>188</v>
      </c>
      <c r="C10" s="69">
        <f>D10+E10</f>
        <v>840335.04</v>
      </c>
      <c r="D10" s="70">
        <f>表3!C9</f>
        <v>840335.04</v>
      </c>
      <c r="E10" s="70"/>
    </row>
    <row r="11" ht="29" customHeight="1" spans="1:5">
      <c r="A11" s="67">
        <v>20899</v>
      </c>
      <c r="B11" s="57" t="s">
        <v>189</v>
      </c>
      <c r="C11" s="64">
        <f t="shared" ref="C11:C23" si="0">D11+E11</f>
        <v>48286.01</v>
      </c>
      <c r="D11" s="57">
        <f>D12</f>
        <v>48286.01</v>
      </c>
      <c r="E11" s="41"/>
    </row>
    <row r="12" ht="29" customHeight="1" spans="1:5">
      <c r="A12" s="28" t="s">
        <v>190</v>
      </c>
      <c r="B12" s="41" t="s">
        <v>189</v>
      </c>
      <c r="C12" s="69">
        <f t="shared" si="0"/>
        <v>48286.01</v>
      </c>
      <c r="D12" s="71">
        <f>表3!C11</f>
        <v>48286.01</v>
      </c>
      <c r="E12" s="41"/>
    </row>
    <row r="13" ht="29" customHeight="1" spans="1:5">
      <c r="A13" s="72">
        <v>210</v>
      </c>
      <c r="B13" s="57" t="s">
        <v>191</v>
      </c>
      <c r="C13" s="64">
        <f t="shared" si="0"/>
        <v>595109.5</v>
      </c>
      <c r="D13" s="57">
        <f>D14</f>
        <v>595109.5</v>
      </c>
      <c r="E13" s="41"/>
    </row>
    <row r="14" ht="29" customHeight="1" spans="1:5">
      <c r="A14" s="67">
        <v>21011</v>
      </c>
      <c r="B14" s="57" t="s">
        <v>192</v>
      </c>
      <c r="C14" s="64">
        <f t="shared" si="0"/>
        <v>595109.5</v>
      </c>
      <c r="D14" s="57">
        <f>D15+D16</f>
        <v>595109.5</v>
      </c>
      <c r="E14" s="41"/>
    </row>
    <row r="15" ht="29" customHeight="1" spans="1:5">
      <c r="A15" s="73" t="s">
        <v>193</v>
      </c>
      <c r="B15" s="41" t="s">
        <v>194</v>
      </c>
      <c r="C15" s="69">
        <f t="shared" si="0"/>
        <v>382346.6</v>
      </c>
      <c r="D15" s="41">
        <f>表3!C14</f>
        <v>382346.6</v>
      </c>
      <c r="E15" s="41"/>
    </row>
    <row r="16" ht="29" customHeight="1" spans="1:5">
      <c r="A16" s="73" t="s">
        <v>195</v>
      </c>
      <c r="B16" s="41" t="s">
        <v>196</v>
      </c>
      <c r="C16" s="69">
        <f t="shared" si="0"/>
        <v>212762.9</v>
      </c>
      <c r="D16" s="41">
        <f>表3!C15</f>
        <v>212762.9</v>
      </c>
      <c r="E16" s="41"/>
    </row>
    <row r="17" ht="29" customHeight="1" spans="1:5">
      <c r="A17" s="67">
        <v>213</v>
      </c>
      <c r="B17" s="67" t="s">
        <v>197</v>
      </c>
      <c r="C17" s="64">
        <f t="shared" si="0"/>
        <v>30248725.77</v>
      </c>
      <c r="D17" s="64">
        <f>D18</f>
        <v>8803525.77</v>
      </c>
      <c r="E17" s="64">
        <f>E18</f>
        <v>21445200</v>
      </c>
    </row>
    <row r="18" ht="29" customHeight="1" spans="1:5">
      <c r="A18" s="67">
        <v>21303</v>
      </c>
      <c r="B18" s="67" t="s">
        <v>198</v>
      </c>
      <c r="C18" s="64">
        <f t="shared" si="0"/>
        <v>30248725.77</v>
      </c>
      <c r="D18" s="64">
        <f>D19+D21</f>
        <v>8803525.77</v>
      </c>
      <c r="E18" s="64">
        <f>E20+E22+E21</f>
        <v>21445200</v>
      </c>
    </row>
    <row r="19" ht="29" customHeight="1" spans="1:5">
      <c r="A19" s="68">
        <v>2130301</v>
      </c>
      <c r="B19" s="68" t="s">
        <v>199</v>
      </c>
      <c r="C19" s="69">
        <f t="shared" si="0"/>
        <v>5500869.42</v>
      </c>
      <c r="D19" s="41">
        <f>表3!C18</f>
        <v>5500869.42</v>
      </c>
      <c r="E19" s="41"/>
    </row>
    <row r="20" ht="29" customHeight="1" spans="1:5">
      <c r="A20" s="68">
        <v>2130305</v>
      </c>
      <c r="B20" s="68" t="s">
        <v>200</v>
      </c>
      <c r="C20" s="69">
        <f t="shared" si="0"/>
        <v>12370000</v>
      </c>
      <c r="D20" s="41"/>
      <c r="E20" s="41">
        <f>表3!D19</f>
        <v>12370000</v>
      </c>
    </row>
    <row r="21" ht="29" customHeight="1" spans="1:5">
      <c r="A21" s="68">
        <v>2130310</v>
      </c>
      <c r="B21" s="68" t="s">
        <v>201</v>
      </c>
      <c r="C21" s="69">
        <f t="shared" si="0"/>
        <v>3352656.35</v>
      </c>
      <c r="D21" s="41">
        <f>表3!C20</f>
        <v>3302656.35</v>
      </c>
      <c r="E21" s="41">
        <v>50000</v>
      </c>
    </row>
    <row r="22" ht="29" customHeight="1" spans="1:5">
      <c r="A22" s="68">
        <v>2130399</v>
      </c>
      <c r="B22" s="68" t="s">
        <v>202</v>
      </c>
      <c r="C22" s="69">
        <f t="shared" si="0"/>
        <v>9025200</v>
      </c>
      <c r="D22" s="41"/>
      <c r="E22" s="41">
        <f>表3!D22</f>
        <v>9025200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opLeftCell="A9" workbookViewId="0">
      <selection activeCell="B21" sqref="B2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7" max="7" width="10.375"/>
    <col min="8" max="8" width="11.5"/>
    <col min="9" max="9" width="10.37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203</v>
      </c>
      <c r="B2" s="11"/>
      <c r="C2" s="11"/>
      <c r="D2" s="11"/>
      <c r="E2" s="11"/>
    </row>
    <row r="3" ht="22.75" customHeight="1" spans="1:5">
      <c r="A3" s="49"/>
      <c r="B3" s="49"/>
      <c r="C3" s="12"/>
      <c r="D3" s="12"/>
      <c r="E3" s="50" t="s">
        <v>36</v>
      </c>
    </row>
    <row r="4" ht="22.75" customHeight="1" spans="1:5">
      <c r="A4" s="51" t="s">
        <v>204</v>
      </c>
      <c r="B4" s="51"/>
      <c r="C4" s="51" t="s">
        <v>205</v>
      </c>
      <c r="D4" s="51"/>
      <c r="E4" s="51"/>
    </row>
    <row r="5" ht="22.75" customHeight="1" spans="1:5">
      <c r="A5" s="51" t="s">
        <v>182</v>
      </c>
      <c r="B5" s="51" t="s">
        <v>183</v>
      </c>
      <c r="C5" s="51" t="s">
        <v>117</v>
      </c>
      <c r="D5" s="51" t="s">
        <v>206</v>
      </c>
      <c r="E5" s="51" t="s">
        <v>207</v>
      </c>
    </row>
    <row r="6" ht="22.75" customHeight="1" spans="1:5">
      <c r="A6" s="51"/>
      <c r="B6" s="52" t="s">
        <v>117</v>
      </c>
      <c r="C6" s="53">
        <f t="shared" ref="C6:C29" si="0">D6+E6</f>
        <v>10750898.72</v>
      </c>
      <c r="D6" s="53">
        <f>D7+D27</f>
        <v>9828380.49</v>
      </c>
      <c r="E6" s="53">
        <f>E15</f>
        <v>922518.23</v>
      </c>
    </row>
    <row r="7" ht="27" customHeight="1" spans="1:5">
      <c r="A7" s="26" t="s">
        <v>208</v>
      </c>
      <c r="B7" s="26" t="s">
        <v>209</v>
      </c>
      <c r="C7" s="54">
        <f t="shared" si="0"/>
        <v>9364738.09</v>
      </c>
      <c r="D7" s="55">
        <f>D8+D9+D10+D11+D12+D13+D14</f>
        <v>9364738.09</v>
      </c>
      <c r="E7" s="55"/>
    </row>
    <row r="8" ht="27" customHeight="1" spans="1:5">
      <c r="A8" s="28" t="s">
        <v>210</v>
      </c>
      <c r="B8" s="28" t="s">
        <v>211</v>
      </c>
      <c r="C8" s="44">
        <f t="shared" si="0"/>
        <v>3471631.2</v>
      </c>
      <c r="D8" s="44">
        <v>3471631.2</v>
      </c>
      <c r="E8" s="56"/>
    </row>
    <row r="9" ht="27" customHeight="1" spans="1:5">
      <c r="A9" s="42" t="s">
        <v>212</v>
      </c>
      <c r="B9" s="43" t="s">
        <v>213</v>
      </c>
      <c r="C9" s="44">
        <f t="shared" si="0"/>
        <v>1404035.94</v>
      </c>
      <c r="D9" s="44">
        <v>1404035.94</v>
      </c>
      <c r="E9" s="41"/>
    </row>
    <row r="10" ht="27" customHeight="1" spans="1:5">
      <c r="A10" s="42" t="s">
        <v>214</v>
      </c>
      <c r="B10" s="43" t="s">
        <v>215</v>
      </c>
      <c r="C10" s="44">
        <f t="shared" si="0"/>
        <v>1655515</v>
      </c>
      <c r="D10" s="44">
        <v>1655515</v>
      </c>
      <c r="E10" s="41"/>
    </row>
    <row r="11" ht="27" customHeight="1" spans="1:5">
      <c r="A11" s="42" t="s">
        <v>216</v>
      </c>
      <c r="B11" s="43" t="s">
        <v>217</v>
      </c>
      <c r="C11" s="44">
        <f t="shared" si="0"/>
        <v>1349825.4</v>
      </c>
      <c r="D11" s="44">
        <v>1349825.4</v>
      </c>
      <c r="E11" s="41"/>
    </row>
    <row r="12" ht="27" customHeight="1" spans="1:5">
      <c r="A12" s="42" t="s">
        <v>218</v>
      </c>
      <c r="B12" s="43" t="s">
        <v>219</v>
      </c>
      <c r="C12" s="44">
        <f t="shared" si="0"/>
        <v>840335.04</v>
      </c>
      <c r="D12" s="44">
        <f>表3!C9</f>
        <v>840335.04</v>
      </c>
      <c r="E12" s="41"/>
    </row>
    <row r="13" ht="27" customHeight="1" spans="1:5">
      <c r="A13" s="42" t="s">
        <v>220</v>
      </c>
      <c r="B13" s="43" t="s">
        <v>221</v>
      </c>
      <c r="C13" s="44">
        <f t="shared" si="0"/>
        <v>595109.5</v>
      </c>
      <c r="D13" s="44">
        <f>表3!C13</f>
        <v>595109.5</v>
      </c>
      <c r="E13" s="41"/>
    </row>
    <row r="14" ht="27" customHeight="1" spans="1:5">
      <c r="A14" s="42" t="s">
        <v>222</v>
      </c>
      <c r="B14" s="43" t="s">
        <v>223</v>
      </c>
      <c r="C14" s="44">
        <f t="shared" si="0"/>
        <v>48286.01</v>
      </c>
      <c r="D14" s="44">
        <f>表3!C11</f>
        <v>48286.01</v>
      </c>
      <c r="E14" s="41"/>
    </row>
    <row r="15" ht="27" customHeight="1" spans="1:5">
      <c r="A15" s="26" t="s">
        <v>224</v>
      </c>
      <c r="B15" s="57" t="s">
        <v>225</v>
      </c>
      <c r="C15" s="58">
        <f t="shared" si="0"/>
        <v>922518.23</v>
      </c>
      <c r="D15" s="58"/>
      <c r="E15" s="58">
        <f>E16+E17+E19+E20+E21+E22+E23+E24+E25+E26+E18</f>
        <v>922518.23</v>
      </c>
    </row>
    <row r="16" ht="27" customHeight="1" spans="1:5">
      <c r="A16" s="42" t="s">
        <v>226</v>
      </c>
      <c r="B16" s="43" t="s">
        <v>227</v>
      </c>
      <c r="C16" s="44">
        <f t="shared" si="0"/>
        <v>150000</v>
      </c>
      <c r="D16" s="44"/>
      <c r="E16" s="44">
        <v>150000</v>
      </c>
    </row>
    <row r="17" ht="27" customHeight="1" spans="1:5">
      <c r="A17" s="42" t="s">
        <v>228</v>
      </c>
      <c r="B17" s="43" t="s">
        <v>229</v>
      </c>
      <c r="C17" s="44">
        <f t="shared" si="0"/>
        <v>40000</v>
      </c>
      <c r="D17" s="44"/>
      <c r="E17" s="44">
        <v>40000</v>
      </c>
    </row>
    <row r="18" ht="27" customHeight="1" spans="1:5">
      <c r="A18" s="42" t="s">
        <v>230</v>
      </c>
      <c r="B18" s="43" t="s">
        <v>231</v>
      </c>
      <c r="C18" s="44">
        <f t="shared" si="0"/>
        <v>5000</v>
      </c>
      <c r="D18" s="44"/>
      <c r="E18" s="44">
        <v>5000</v>
      </c>
    </row>
    <row r="19" ht="27" customHeight="1" spans="1:5">
      <c r="A19" s="42" t="s">
        <v>232</v>
      </c>
      <c r="B19" s="43" t="s">
        <v>233</v>
      </c>
      <c r="C19" s="44">
        <f t="shared" si="0"/>
        <v>36000</v>
      </c>
      <c r="D19" s="44"/>
      <c r="E19" s="44">
        <v>36000</v>
      </c>
    </row>
    <row r="20" ht="27" customHeight="1" spans="1:5">
      <c r="A20" s="42" t="s">
        <v>234</v>
      </c>
      <c r="B20" s="43" t="s">
        <v>235</v>
      </c>
      <c r="C20" s="44">
        <f t="shared" si="0"/>
        <v>46000</v>
      </c>
      <c r="D20" s="44"/>
      <c r="E20" s="44">
        <v>46000</v>
      </c>
    </row>
    <row r="21" ht="27" customHeight="1" spans="1:5">
      <c r="A21" s="42" t="s">
        <v>236</v>
      </c>
      <c r="B21" s="43" t="s">
        <v>237</v>
      </c>
      <c r="C21" s="44">
        <f t="shared" si="0"/>
        <v>90400</v>
      </c>
      <c r="D21" s="44"/>
      <c r="E21" s="44">
        <v>90400</v>
      </c>
    </row>
    <row r="22" ht="27" customHeight="1" spans="1:5">
      <c r="A22" s="42" t="s">
        <v>238</v>
      </c>
      <c r="B22" s="43" t="s">
        <v>239</v>
      </c>
      <c r="C22" s="44">
        <f t="shared" si="0"/>
        <v>7600</v>
      </c>
      <c r="D22" s="44"/>
      <c r="E22" s="44">
        <v>7600</v>
      </c>
    </row>
    <row r="23" ht="27" customHeight="1" spans="1:5">
      <c r="A23" s="42" t="s">
        <v>240</v>
      </c>
      <c r="B23" s="43" t="s">
        <v>241</v>
      </c>
      <c r="C23" s="44">
        <f t="shared" si="0"/>
        <v>115645.57</v>
      </c>
      <c r="D23" s="44"/>
      <c r="E23" s="44">
        <v>115645.57</v>
      </c>
    </row>
    <row r="24" ht="27" customHeight="1" spans="1:5">
      <c r="A24" s="42" t="s">
        <v>242</v>
      </c>
      <c r="B24" s="43" t="s">
        <v>243</v>
      </c>
      <c r="C24" s="44">
        <f t="shared" si="0"/>
        <v>136872.66</v>
      </c>
      <c r="D24" s="44"/>
      <c r="E24" s="44">
        <v>136872.66</v>
      </c>
    </row>
    <row r="25" ht="27" customHeight="1" spans="1:5">
      <c r="A25" s="42" t="s">
        <v>244</v>
      </c>
      <c r="B25" s="43" t="s">
        <v>245</v>
      </c>
      <c r="C25" s="44">
        <f t="shared" si="0"/>
        <v>25000</v>
      </c>
      <c r="D25" s="44"/>
      <c r="E25" s="44">
        <v>25000</v>
      </c>
    </row>
    <row r="26" ht="27" customHeight="1" spans="1:5">
      <c r="A26" s="42" t="s">
        <v>246</v>
      </c>
      <c r="B26" s="43" t="s">
        <v>247</v>
      </c>
      <c r="C26" s="44">
        <f t="shared" si="0"/>
        <v>270000</v>
      </c>
      <c r="D26" s="44"/>
      <c r="E26" s="44">
        <v>270000</v>
      </c>
    </row>
    <row r="27" ht="27" customHeight="1" spans="1:5">
      <c r="A27" s="26" t="s">
        <v>248</v>
      </c>
      <c r="B27" s="57" t="s">
        <v>249</v>
      </c>
      <c r="C27" s="58">
        <f t="shared" si="0"/>
        <v>463642.4</v>
      </c>
      <c r="D27" s="58">
        <f>D28+D29</f>
        <v>463642.4</v>
      </c>
      <c r="E27" s="44"/>
    </row>
    <row r="28" ht="27" customHeight="1" spans="1:5">
      <c r="A28" s="42" t="s">
        <v>250</v>
      </c>
      <c r="B28" s="43" t="s">
        <v>251</v>
      </c>
      <c r="C28" s="44">
        <f t="shared" si="0"/>
        <v>358882.4</v>
      </c>
      <c r="D28" s="44">
        <v>358882.4</v>
      </c>
      <c r="E28" s="44"/>
    </row>
    <row r="29" ht="27" customHeight="1" spans="1:5">
      <c r="A29" s="42" t="s">
        <v>252</v>
      </c>
      <c r="B29" s="43" t="s">
        <v>253</v>
      </c>
      <c r="C29" s="44">
        <f t="shared" si="0"/>
        <v>104760</v>
      </c>
      <c r="D29" s="44">
        <v>104760</v>
      </c>
      <c r="E29" s="4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寗霞</cp:lastModifiedBy>
  <dcterms:created xsi:type="dcterms:W3CDTF">2023-01-31T08:53:00Z</dcterms:created>
  <dcterms:modified xsi:type="dcterms:W3CDTF">2024-03-05T09:03:36Z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0FE84EAC1351415CA158D5CD102D9FD1_13</vt:lpwstr>
  </property>
</Properties>
</file>