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2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<sst xmlns="http://schemas.openxmlformats.org/spreadsheetml/2006/main" count="382" uniqueCount="270">
  <si>
    <t>单位代码：</t>
  </si>
  <si>
    <t>单位名称：</t>
  </si>
  <si>
    <t>宁县水土保持管理局</t>
  </si>
  <si>
    <t>部门预算公开表</t>
  </si>
  <si>
    <t xml:space="preserve">     </t>
  </si>
  <si>
    <t>编制日期：</t>
  </si>
  <si>
    <t>部门领导：</t>
  </si>
  <si>
    <t>吴志睿</t>
  </si>
  <si>
    <t>财务负责人：</t>
  </si>
  <si>
    <t>赵泽惠</t>
  </si>
  <si>
    <t>制表人：</t>
  </si>
  <si>
    <t>张文娟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</si>
  <si>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</si>
  <si>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</si>
  <si>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</si>
  <si>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</si>
  <si>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</si>
  <si>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</si>
  <si>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</si>
  <si>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</si>
  <si>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</si>
  <si>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</si>
  <si>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</si>
  <si>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</si>
  <si>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</si>
  <si>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</si>
  <si>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</si>
  <si>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</si>
  <si>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</si>
  <si>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</si>
  <si>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</si>
  <si>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</si>
  <si>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</si>
  <si>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</si>
  <si>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</si>
  <si>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</si>
  <si>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</si>
  <si>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</si>
  <si>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</si>
  <si>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</si>
  <si>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</si>
  <si>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</si>
  <si>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</si>
  <si>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</si>
  <si>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</si>
  <si>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</si>
  <si>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</si>
  <si>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</si>
  <si>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</si>
  <si>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</si>
  <si>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</si>
  <si>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</si>
  <si>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</si>
  <si>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</si>
  <si>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</si>
  <si>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</si>
  <si>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</si>
  <si>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</si>
  <si>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</si>
  <si>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</si>
  <si>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</si>
  <si>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</si>
  <si>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</si>
  <si>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</si>
  <si>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</si>
  <si>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</si>
  <si>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</si>
  <si>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</si>
  <si>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</si>
  <si>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</si>
  <si>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</si>
  <si>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</si>
  <si>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</si>
  <si>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</si>
  <si>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</si>
  <si>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</si>
  <si>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</si>
  <si>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</si>
  <si>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</si>
  <si>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</si>
  <si>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</si>
  <si>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</si>
  <si>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</si>
  <si>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</si>
  <si>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</si>
  <si>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</si>
  <si>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</si>
  <si>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</si>
  <si>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</si>
  <si>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</si>
  <si>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</si>
  <si>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</si>
  <si>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</si>
  <si>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</si>
  <si>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</si>
  <si>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</si>
  <si>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</si>
  <si>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</si>
  <si>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</si>
  <si>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</si>
  <si>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</si>
  <si>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</si>
  <si>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</si>
  <si>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</si>
  <si>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</si>
  <si>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</si>
  <si>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</si>
  <si>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</si>
  <si>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</si>
  <si>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</si>
  <si>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</si>
  <si>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</si>
  <si>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</si>
  <si>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</si>
  <si>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</si>
  <si>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</si>
  <si>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</si>
  <si>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</si>
  <si>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</si>
  <si>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</si>
  <si>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 xml:space="preserve"> 20805</t>
  </si>
  <si>
    <t xml:space="preserve">  行政事业单位养老支出</t>
  </si>
  <si>
    <t xml:space="preserve">   2080502</t>
  </si>
  <si>
    <t xml:space="preserve">    事业单位离退休</t>
  </si>
  <si>
    <t xml:space="preserve">   2080505</t>
  </si>
  <si>
    <t xml:space="preserve">    机关事业单位基本养老保险缴费支出</t>
  </si>
  <si>
    <t xml:space="preserve"> 20808</t>
  </si>
  <si>
    <t xml:space="preserve"> 抚恤</t>
  </si>
  <si>
    <t xml:space="preserve">   2080899</t>
  </si>
  <si>
    <t xml:space="preserve">    其他优抚支出</t>
  </si>
  <si>
    <t xml:space="preserve"> 20899</t>
  </si>
  <si>
    <t xml:space="preserve"> 其他社会保障和就业支出</t>
  </si>
  <si>
    <t xml:space="preserve">   2089999</t>
  </si>
  <si>
    <t xml:space="preserve">    其他社会保障和就业支出</t>
  </si>
  <si>
    <t>210</t>
  </si>
  <si>
    <t>卫生健康支出</t>
  </si>
  <si>
    <t xml:space="preserve"> 21011</t>
  </si>
  <si>
    <t xml:space="preserve">  行政事业单位医疗</t>
  </si>
  <si>
    <t xml:space="preserve">   2101102</t>
  </si>
  <si>
    <t xml:space="preserve">   事业单位医疗</t>
  </si>
  <si>
    <t>213</t>
  </si>
  <si>
    <t>农林水支出</t>
  </si>
  <si>
    <t xml:space="preserve"> 21303</t>
  </si>
  <si>
    <t xml:space="preserve">  水利</t>
  </si>
  <si>
    <t xml:space="preserve">   2130310</t>
  </si>
  <si>
    <t xml:space="preserve">    水土保持</t>
  </si>
  <si>
    <t xml:space="preserve">    其他水利工程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</si>
  <si>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</si>
  <si>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</si>
  <si>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</si>
  <si>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</si>
  <si>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</si>
  <si>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</si>
  <si>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</si>
  <si>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</si>
  <si>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</si>
  <si>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</si>
  <si>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</si>
  <si>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</si>
  <si>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</si>
  <si>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</si>
  <si>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</si>
  <si>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</si>
  <si>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</si>
  <si>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</si>
  <si>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</si>
  <si>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</si>
  <si>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</si>
  <si>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</si>
  <si>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</si>
  <si>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</si>
  <si>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</si>
  <si>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</si>
  <si>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</si>
  <si>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</si>
  <si>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</si>
  <si>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</si>
  <si>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</si>
  <si>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</si>
  <si>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</si>
  <si>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</si>
  <si>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</si>
  <si>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</si>
  <si>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</si>
  <si>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</si>
  <si>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</si>
  <si>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</si>
  <si>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</si>
  <si>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</si>
  <si>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</si>
  <si>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</si>
  <si>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</si>
  <si>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</si>
  <si>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</si>
  <si>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</si>
  <si>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</si>
  <si>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</si>
  <si>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</si>
  <si>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</si>
  <si>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</si>
  <si>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</si>
  <si>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</si>
  <si>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</si>
  <si>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</si>
  <si>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</si>
  <si>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</si>
  <si>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</si>
  <si>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</si>
  <si>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</si>
  <si>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</si>
  <si>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30110</t>
  </si>
  <si>
    <t xml:space="preserve">  职工基本医疗保险缴费</t>
  </si>
  <si>
    <t xml:space="preserve"> 30111</t>
  </si>
  <si>
    <t xml:space="preserve">  公务员医疗补助缴费</t>
  </si>
  <si>
    <t xml:space="preserve"> 30112</t>
  </si>
  <si>
    <t xml:space="preserve">  其他社会保障缴费</t>
  </si>
  <si>
    <t>302</t>
  </si>
  <si>
    <t>商品和服务支出</t>
  </si>
  <si>
    <t xml:space="preserve"> 30201</t>
  </si>
  <si>
    <t xml:space="preserve">  办公费</t>
  </si>
  <si>
    <t xml:space="preserve"> 30202</t>
  </si>
  <si>
    <t xml:space="preserve">  印刷费</t>
  </si>
  <si>
    <t xml:space="preserve"> 30205</t>
  </si>
  <si>
    <t xml:space="preserve">  水费</t>
  </si>
  <si>
    <t xml:space="preserve"> 30206</t>
  </si>
  <si>
    <t xml:space="preserve">  电费</t>
  </si>
  <si>
    <t xml:space="preserve"> 30207</t>
  </si>
  <si>
    <t xml:space="preserve">  邮电费</t>
  </si>
  <si>
    <t xml:space="preserve"> 30211</t>
  </si>
  <si>
    <t xml:space="preserve">  差旅费</t>
  </si>
  <si>
    <t xml:space="preserve"> 30213</t>
  </si>
  <si>
    <t xml:space="preserve">  维修（护）费</t>
  </si>
  <si>
    <t xml:space="preserve"> 30228</t>
  </si>
  <si>
    <t xml:space="preserve">  工会经费</t>
  </si>
  <si>
    <t xml:space="preserve"> 30229</t>
  </si>
  <si>
    <t xml:space="preserve">  福利费</t>
  </si>
  <si>
    <t xml:space="preserve"> 30239</t>
  </si>
  <si>
    <t xml:space="preserve">  其他交通费用</t>
  </si>
  <si>
    <t>对个人和家庭的补助</t>
  </si>
  <si>
    <t xml:space="preserve"> 30302</t>
  </si>
  <si>
    <t xml:space="preserve">  退休费</t>
  </si>
  <si>
    <t xml:space="preserve">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</si>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</sst>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6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6" borderId="6" applyNumberFormat="0" applyAlignment="0" applyProtection="0">
      <alignment vertical="center"/>
    </xf>
    <xf numFmtId="0" fontId="42" fillId="7" borderId="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9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/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23" fillId="0" borderId="1" xfId="49" applyFont="1" applyFill="1" applyBorder="1" applyAlignment="1" applyProtection="1">
      <alignment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Border="1" applyAlignment="1" applyProtection="1">
      <alignment vertical="center"/>
    </xf>
    <xf numFmtId="0" fontId="23" fillId="0" borderId="1" xfId="49" applyFont="1" applyFill="1" applyBorder="1" applyAlignment="1" applyProtection="1">
      <alignment horizontal="center"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8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37096;&#38376;&#39044;&#31639;&#34920;&#27719;&#24635;12.11&#65288;&#23450;&#65289;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2-1（部门）"/>
      <sheetName val="表2-1 (单位)"/>
      <sheetName val="表2-2"/>
      <sheetName val="非统发工资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/>
      <sheetData sheetId="3">
        <row r="1097">
          <cell r="G1097">
            <v>3186887.55</v>
          </cell>
        </row>
        <row r="1097">
          <cell r="I1097">
            <v>1267574.4</v>
          </cell>
          <cell r="J1097">
            <v>477880.2</v>
          </cell>
          <cell r="K1097">
            <v>328318.2</v>
          </cell>
          <cell r="L1097">
            <v>59104</v>
          </cell>
          <cell r="M1097">
            <v>540400</v>
          </cell>
          <cell r="N1097">
            <v>61250</v>
          </cell>
          <cell r="O1097">
            <v>103148.64</v>
          </cell>
        </row>
        <row r="1097">
          <cell r="AG1097">
            <v>50000</v>
          </cell>
        </row>
        <row r="1098">
          <cell r="E1098">
            <v>41250</v>
          </cell>
        </row>
        <row r="1098">
          <cell r="Z1098">
            <v>41250</v>
          </cell>
        </row>
        <row r="1099">
          <cell r="E1099">
            <v>416539.65</v>
          </cell>
        </row>
        <row r="1099">
          <cell r="Q1099">
            <v>416539.65</v>
          </cell>
        </row>
        <row r="1100">
          <cell r="E1100">
            <v>16680</v>
          </cell>
        </row>
        <row r="1100">
          <cell r="AA1100">
            <v>16680</v>
          </cell>
        </row>
        <row r="1101">
          <cell r="E1101">
            <v>14472.77</v>
          </cell>
        </row>
        <row r="1101">
          <cell r="U1101">
            <v>8251.89</v>
          </cell>
          <cell r="V1101">
            <v>6220.88</v>
          </cell>
        </row>
        <row r="1102">
          <cell r="E1102">
            <v>207858.1</v>
          </cell>
        </row>
        <row r="1102">
          <cell r="R1102">
            <v>144408.1</v>
          </cell>
          <cell r="S1102">
            <v>63450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7" sqref="G1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1"/>
      <c r="B3" s="11" t="s">
        <v>0</v>
      </c>
      <c r="C3" s="102">
        <v>904002</v>
      </c>
      <c r="D3" s="102"/>
      <c r="E3" s="11"/>
      <c r="F3" s="11"/>
      <c r="G3" s="11"/>
      <c r="H3" s="11"/>
      <c r="I3" s="11"/>
      <c r="J3" s="11"/>
      <c r="K3" s="11"/>
    </row>
    <row r="4" ht="22.75" customHeight="1" spans="1:11">
      <c r="A4" s="11"/>
      <c r="B4" s="11" t="s">
        <v>1</v>
      </c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2.75" customHeight="1" spans="1:11">
      <c r="A10" s="11"/>
      <c r="B10" s="11" t="s">
        <v>4</v>
      </c>
      <c r="C10" s="11"/>
      <c r="F10" s="104" t="s">
        <v>5</v>
      </c>
      <c r="G10" s="105">
        <v>45712</v>
      </c>
      <c r="H10" s="11"/>
      <c r="I10" s="11"/>
      <c r="J10" s="11"/>
      <c r="K10" s="11"/>
    </row>
    <row r="11" ht="22.7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2.75" customHeight="1" spans="1:11">
      <c r="A12" s="11"/>
      <c r="B12" s="104" t="s">
        <v>6</v>
      </c>
      <c r="C12" s="106" t="s">
        <v>7</v>
      </c>
      <c r="D12" s="11"/>
      <c r="E12" s="104" t="s">
        <v>8</v>
      </c>
      <c r="F12" s="10" t="s">
        <v>9</v>
      </c>
      <c r="G12" s="11"/>
      <c r="H12" s="104" t="s">
        <v>10</v>
      </c>
      <c r="I12" s="10" t="s">
        <v>11</v>
      </c>
      <c r="J12" s="11"/>
      <c r="K12" s="11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8" workbookViewId="0">
      <selection activeCell="C23" sqref="C23"/>
    </sheetView>
  </sheetViews>
  <sheetFormatPr defaultColWidth="10" defaultRowHeight="13.5" outlineLevelCol="2"/>
  <cols>
    <col min="1" max="1" width="5.01666666666667" customWidth="1"/>
    <col min="2" max="2" width="42.5" customWidth="1"/>
    <col min="3" max="3" width="40.1666666666667" customWidth="1"/>
  </cols>
  <sheetData>
    <row r="1" ht="35.4" customHeight="1" spans="1:2">
      <c r="A1" s="10"/>
      <c r="B1" s="10"/>
    </row>
    <row r="2" ht="40" customHeight="1" spans="1:3">
      <c r="A2" s="10"/>
      <c r="B2" s="98" t="s">
        <v>13</v>
      </c>
      <c r="C2" s="98"/>
    </row>
    <row r="3" ht="40" customHeight="1" spans="1:3">
      <c r="A3" s="99"/>
      <c r="B3" s="100" t="s">
        <v>14</v>
      </c>
      <c r="C3" s="100" t="s">
        <v>15</v>
      </c>
    </row>
    <row r="4" ht="40" customHeight="1" spans="1:3">
      <c r="A4" s="91"/>
      <c r="B4" s="101" t="s">
        <v>16</v>
      </c>
      <c r="C4" s="30" t="s">
        <v>17</v>
      </c>
    </row>
    <row r="5" ht="40" customHeight="1" spans="1:3">
      <c r="A5" s="91"/>
      <c r="B5" s="101" t="s">
        <v>18</v>
      </c>
      <c r="C5" s="30" t="s">
        <v>19</v>
      </c>
    </row>
    <row r="6" ht="40" customHeight="1" spans="1:3">
      <c r="A6" s="91"/>
      <c r="B6" s="101" t="s">
        <v>20</v>
      </c>
      <c r="C6" s="30" t="s">
        <v>21</v>
      </c>
    </row>
    <row r="7" ht="40" customHeight="1" spans="1:3">
      <c r="A7" s="91"/>
      <c r="B7" s="101" t="s">
        <v>22</v>
      </c>
      <c r="C7" s="30"/>
    </row>
    <row r="8" ht="40" customHeight="1" spans="1:3">
      <c r="A8" s="91"/>
      <c r="B8" s="101" t="s">
        <v>23</v>
      </c>
      <c r="C8" s="30" t="s">
        <v>24</v>
      </c>
    </row>
    <row r="9" ht="40" customHeight="1" spans="1:3">
      <c r="A9" s="91"/>
      <c r="B9" s="101" t="s">
        <v>25</v>
      </c>
      <c r="C9" s="30" t="s">
        <v>26</v>
      </c>
    </row>
    <row r="10" ht="40" customHeight="1" spans="1:3">
      <c r="A10" s="91"/>
      <c r="B10" s="101" t="s">
        <v>27</v>
      </c>
      <c r="C10" s="30" t="s">
        <v>28</v>
      </c>
    </row>
    <row r="11" ht="40" customHeight="1" spans="1:3">
      <c r="A11" s="91"/>
      <c r="B11" s="101" t="s">
        <v>29</v>
      </c>
      <c r="C11" s="30" t="s">
        <v>30</v>
      </c>
    </row>
    <row r="12" ht="40" customHeight="1" spans="1:3">
      <c r="A12" s="91"/>
      <c r="B12" s="101" t="s">
        <v>31</v>
      </c>
      <c r="C12" s="30"/>
    </row>
    <row r="13" ht="40" customHeight="1" spans="1:3">
      <c r="A13" s="10"/>
      <c r="B13" s="101" t="s">
        <v>32</v>
      </c>
      <c r="C13" s="30"/>
    </row>
    <row r="14" ht="40" customHeight="1" spans="1:3">
      <c r="A14" s="10"/>
      <c r="B14" s="101" t="s">
        <v>33</v>
      </c>
      <c r="C14" s="30" t="s">
        <v>17</v>
      </c>
    </row>
    <row r="15" ht="40" customHeight="1" spans="2:3">
      <c r="B15" s="101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3" workbookViewId="0">
      <selection activeCell="D19" sqref="D19"/>
    </sheetView>
  </sheetViews>
  <sheetFormatPr defaultColWidth="10" defaultRowHeight="13.5" outlineLevelCol="3"/>
  <cols>
    <col min="1" max="1" width="23.25" customWidth="1"/>
    <col min="2" max="2" width="18.75" customWidth="1"/>
    <col min="3" max="3" width="25.25" customWidth="1"/>
    <col min="4" max="4" width="19.125" customWidth="1"/>
  </cols>
  <sheetData>
    <row r="1" ht="14.3" customHeight="1" spans="1:4">
      <c r="A1" s="10"/>
      <c r="B1" s="10"/>
      <c r="C1" s="10"/>
      <c r="D1" s="10"/>
    </row>
    <row r="2" ht="33" customHeight="1" spans="1:4">
      <c r="A2" s="1" t="s">
        <v>35</v>
      </c>
      <c r="B2" s="1"/>
      <c r="C2" s="1"/>
      <c r="D2" s="1"/>
    </row>
    <row r="3" ht="18" customHeight="1" spans="1:4">
      <c r="A3" s="91"/>
      <c r="B3" s="91"/>
      <c r="C3" s="91"/>
      <c r="D3" s="92" t="s">
        <v>36</v>
      </c>
    </row>
    <row r="4" ht="22.75" customHeight="1" spans="1:4">
      <c r="A4" s="68" t="s">
        <v>37</v>
      </c>
      <c r="B4" s="68"/>
      <c r="C4" s="68" t="s">
        <v>38</v>
      </c>
      <c r="D4" s="68"/>
    </row>
    <row r="5" ht="18" customHeight="1" spans="1:4">
      <c r="A5" s="68" t="s">
        <v>39</v>
      </c>
      <c r="B5" s="68" t="s">
        <v>40</v>
      </c>
      <c r="C5" s="68" t="s">
        <v>39</v>
      </c>
      <c r="D5" s="68" t="s">
        <v>40</v>
      </c>
    </row>
    <row r="6" ht="18" customHeight="1" spans="1:4">
      <c r="A6" s="93" t="s">
        <v>41</v>
      </c>
      <c r="B6" s="75">
        <f>D39</f>
        <v>10033688.07</v>
      </c>
      <c r="C6" s="93" t="s">
        <v>42</v>
      </c>
      <c r="D6" s="75"/>
    </row>
    <row r="7" ht="18" customHeight="1" spans="1:4">
      <c r="A7" s="93" t="s">
        <v>43</v>
      </c>
      <c r="B7" s="75"/>
      <c r="C7" s="93" t="s">
        <v>44</v>
      </c>
      <c r="D7" s="94"/>
    </row>
    <row r="8" ht="18" customHeight="1" spans="1:4">
      <c r="A8" s="93" t="s">
        <v>45</v>
      </c>
      <c r="B8" s="75"/>
      <c r="C8" s="93" t="s">
        <v>46</v>
      </c>
      <c r="D8" s="94"/>
    </row>
    <row r="9" ht="18" customHeight="1" spans="1:4">
      <c r="A9" s="93" t="s">
        <v>47</v>
      </c>
      <c r="B9" s="75"/>
      <c r="C9" s="93" t="s">
        <v>48</v>
      </c>
      <c r="D9" s="94"/>
    </row>
    <row r="10" ht="18" customHeight="1" spans="1:4">
      <c r="A10" s="93" t="s">
        <v>49</v>
      </c>
      <c r="B10" s="75"/>
      <c r="C10" s="93" t="s">
        <v>50</v>
      </c>
      <c r="D10" s="94"/>
    </row>
    <row r="11" ht="18" customHeight="1" spans="1:4">
      <c r="A11" s="93" t="s">
        <v>51</v>
      </c>
      <c r="B11" s="75"/>
      <c r="C11" s="93" t="s">
        <v>52</v>
      </c>
      <c r="D11" s="94"/>
    </row>
    <row r="12" ht="18" customHeight="1" spans="1:4">
      <c r="A12" s="93" t="s">
        <v>53</v>
      </c>
      <c r="B12" s="75"/>
      <c r="C12" s="93" t="s">
        <v>54</v>
      </c>
      <c r="D12" s="94"/>
    </row>
    <row r="13" ht="18" customHeight="1" spans="1:4">
      <c r="A13" s="93" t="s">
        <v>55</v>
      </c>
      <c r="B13" s="75"/>
      <c r="C13" s="93" t="s">
        <v>56</v>
      </c>
      <c r="D13" s="94">
        <f>'[1]表2-1 (单位)'!$E$1098+'[1]表2-1 (单位)'!$E$1099+'[1]表2-1 (单位)'!$E$1100+'[1]表2-1 (单位)'!$E$1101</f>
        <v>488942.42</v>
      </c>
    </row>
    <row r="14" ht="18" customHeight="1" spans="1:4">
      <c r="A14" s="93" t="s">
        <v>57</v>
      </c>
      <c r="B14" s="75"/>
      <c r="C14" s="93" t="s">
        <v>58</v>
      </c>
      <c r="D14" s="94"/>
    </row>
    <row r="15" ht="18" customHeight="1" spans="1:4">
      <c r="A15" s="93"/>
      <c r="B15" s="95"/>
      <c r="C15" s="93" t="s">
        <v>59</v>
      </c>
      <c r="D15" s="94">
        <f>'[1]表2-1 (单位)'!$E$1102</f>
        <v>207858.1</v>
      </c>
    </row>
    <row r="16" ht="18" customHeight="1" spans="1:4">
      <c r="A16" s="93"/>
      <c r="B16" s="95"/>
      <c r="C16" s="93" t="s">
        <v>60</v>
      </c>
      <c r="D16" s="94"/>
    </row>
    <row r="17" ht="18" customHeight="1" spans="1:4">
      <c r="A17" s="93"/>
      <c r="B17" s="95"/>
      <c r="C17" s="93" t="s">
        <v>61</v>
      </c>
      <c r="D17" s="94"/>
    </row>
    <row r="18" ht="18" customHeight="1" spans="1:4">
      <c r="A18" s="93"/>
      <c r="B18" s="95"/>
      <c r="C18" s="93" t="s">
        <v>62</v>
      </c>
      <c r="D18" s="94">
        <f>表3!C17+表3!D17</f>
        <v>9336887.55</v>
      </c>
    </row>
    <row r="19" ht="18" customHeight="1" spans="1:4">
      <c r="A19" s="93"/>
      <c r="B19" s="95"/>
      <c r="C19" s="93" t="s">
        <v>63</v>
      </c>
      <c r="D19" s="94"/>
    </row>
    <row r="20" ht="18" customHeight="1" spans="1:4">
      <c r="A20" s="96"/>
      <c r="B20" s="97"/>
      <c r="C20" s="93" t="s">
        <v>64</v>
      </c>
      <c r="D20" s="94"/>
    </row>
    <row r="21" ht="18" customHeight="1" spans="1:4">
      <c r="A21" s="96"/>
      <c r="B21" s="97"/>
      <c r="C21" s="93" t="s">
        <v>65</v>
      </c>
      <c r="D21" s="94"/>
    </row>
    <row r="22" ht="18" customHeight="1" spans="1:4">
      <c r="A22" s="96"/>
      <c r="B22" s="97"/>
      <c r="C22" s="93" t="s">
        <v>66</v>
      </c>
      <c r="D22" s="94"/>
    </row>
    <row r="23" ht="18" customHeight="1" spans="1:4">
      <c r="A23" s="96"/>
      <c r="B23" s="97"/>
      <c r="C23" s="93" t="s">
        <v>67</v>
      </c>
      <c r="D23" s="94"/>
    </row>
    <row r="24" ht="18" customHeight="1" spans="1:4">
      <c r="A24" s="96"/>
      <c r="B24" s="97"/>
      <c r="C24" s="93" t="s">
        <v>68</v>
      </c>
      <c r="D24" s="94"/>
    </row>
    <row r="25" ht="18" customHeight="1" spans="1:4">
      <c r="A25" s="93"/>
      <c r="B25" s="95"/>
      <c r="C25" s="93" t="s">
        <v>69</v>
      </c>
      <c r="D25" s="94"/>
    </row>
    <row r="26" ht="18" customHeight="1" spans="1:4">
      <c r="A26" s="93"/>
      <c r="B26" s="95"/>
      <c r="C26" s="93" t="s">
        <v>70</v>
      </c>
      <c r="D26" s="94"/>
    </row>
    <row r="27" ht="18" customHeight="1" spans="1:4">
      <c r="A27" s="93"/>
      <c r="B27" s="95"/>
      <c r="C27" s="93" t="s">
        <v>71</v>
      </c>
      <c r="D27" s="94"/>
    </row>
    <row r="28" ht="18" customHeight="1" spans="1:4">
      <c r="A28" s="96"/>
      <c r="B28" s="97"/>
      <c r="C28" s="93" t="s">
        <v>72</v>
      </c>
      <c r="D28" s="94"/>
    </row>
    <row r="29" ht="18" customHeight="1" spans="1:4">
      <c r="A29" s="96"/>
      <c r="B29" s="97"/>
      <c r="C29" s="93" t="s">
        <v>73</v>
      </c>
      <c r="D29" s="94"/>
    </row>
    <row r="30" ht="18" customHeight="1" spans="1:4">
      <c r="A30" s="96"/>
      <c r="B30" s="97"/>
      <c r="C30" s="93" t="s">
        <v>74</v>
      </c>
      <c r="D30" s="94"/>
    </row>
    <row r="31" ht="18" customHeight="1" spans="1:4">
      <c r="A31" s="96"/>
      <c r="B31" s="97"/>
      <c r="C31" s="93" t="s">
        <v>75</v>
      </c>
      <c r="D31" s="94"/>
    </row>
    <row r="32" ht="18" customHeight="1" spans="1:4">
      <c r="A32" s="96"/>
      <c r="B32" s="97"/>
      <c r="C32" s="93" t="s">
        <v>76</v>
      </c>
      <c r="D32" s="94"/>
    </row>
    <row r="33" ht="18" customHeight="1" spans="1:4">
      <c r="A33" s="93"/>
      <c r="B33" s="93"/>
      <c r="C33" s="93" t="s">
        <v>77</v>
      </c>
      <c r="D33" s="94"/>
    </row>
    <row r="34" ht="18" customHeight="1" spans="1:4">
      <c r="A34" s="93"/>
      <c r="B34" s="93"/>
      <c r="C34" s="93" t="s">
        <v>78</v>
      </c>
      <c r="D34" s="94"/>
    </row>
    <row r="35" ht="18" customHeight="1" spans="1:4">
      <c r="A35" s="93"/>
      <c r="B35" s="93"/>
      <c r="C35" s="93" t="s">
        <v>79</v>
      </c>
      <c r="D35" s="94"/>
    </row>
    <row r="36" ht="18" customHeight="1" spans="1:4">
      <c r="A36" s="93"/>
      <c r="B36" s="93"/>
      <c r="C36" s="93"/>
      <c r="D36" s="93"/>
    </row>
    <row r="37" ht="18" customHeight="1" spans="1:4">
      <c r="A37" s="93"/>
      <c r="B37" s="93"/>
      <c r="C37" s="93"/>
      <c r="D37" s="93"/>
    </row>
    <row r="38" ht="18" customHeight="1" spans="1:4">
      <c r="A38" s="93"/>
      <c r="B38" s="93"/>
      <c r="C38" s="93"/>
      <c r="D38" s="93"/>
    </row>
    <row r="39" ht="18" customHeight="1" spans="1:4">
      <c r="A39" s="96" t="s">
        <v>80</v>
      </c>
      <c r="B39" s="97">
        <f>SUM(B6:B14)</f>
        <v>10033688.07</v>
      </c>
      <c r="C39" s="96" t="s">
        <v>81</v>
      </c>
      <c r="D39" s="97">
        <f>SUM(D6:D38)</f>
        <v>10033688.07</v>
      </c>
    </row>
    <row r="40" ht="18" customHeight="1" spans="1:4">
      <c r="A40" s="96" t="s">
        <v>82</v>
      </c>
      <c r="B40" s="97"/>
      <c r="C40" s="96" t="s">
        <v>83</v>
      </c>
      <c r="D40" s="97"/>
    </row>
    <row r="41" ht="18" customHeight="1" spans="1:4">
      <c r="A41" s="96" t="s">
        <v>84</v>
      </c>
      <c r="B41" s="95"/>
      <c r="C41" s="93"/>
      <c r="D41" s="95"/>
    </row>
    <row r="42" ht="18" customHeight="1" spans="1:4">
      <c r="A42" s="96" t="s">
        <v>85</v>
      </c>
      <c r="B42" s="97">
        <f>B39+B40</f>
        <v>10033688.07</v>
      </c>
      <c r="C42" s="96" t="s">
        <v>86</v>
      </c>
      <c r="D42" s="97">
        <f>D39+D40</f>
        <v>10033688.07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2" workbookViewId="0">
      <selection activeCell="A40" sqref="A40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15" customHeight="1" spans="1:1">
      <c r="A1" s="25"/>
    </row>
    <row r="2" ht="22" customHeight="1" spans="1:2">
      <c r="A2" s="19" t="s">
        <v>87</v>
      </c>
      <c r="B2" s="19"/>
    </row>
    <row r="3" ht="19" customHeight="1" spans="1:2">
      <c r="A3" s="79"/>
      <c r="B3" s="20" t="s">
        <v>36</v>
      </c>
    </row>
    <row r="4" ht="24" customHeight="1" spans="1:2">
      <c r="A4" s="80" t="s">
        <v>39</v>
      </c>
      <c r="B4" s="80" t="s">
        <v>40</v>
      </c>
    </row>
    <row r="5" s="16" customFormat="1" ht="25" customHeight="1" spans="1:3">
      <c r="A5" s="81" t="s">
        <v>88</v>
      </c>
      <c r="B5" s="82">
        <f>B6+B7</f>
        <v>10033688.07</v>
      </c>
      <c r="C5" s="17"/>
    </row>
    <row r="6" s="16" customFormat="1" ht="25" customHeight="1" spans="1:3">
      <c r="A6" s="83" t="s">
        <v>89</v>
      </c>
      <c r="B6" s="84">
        <f>3933688.07</f>
        <v>3933688.07</v>
      </c>
      <c r="C6" s="17"/>
    </row>
    <row r="7" s="16" customFormat="1" ht="25" customHeight="1" spans="1:3">
      <c r="A7" s="83" t="s">
        <v>90</v>
      </c>
      <c r="B7" s="85">
        <v>6100000</v>
      </c>
      <c r="C7" s="17"/>
    </row>
    <row r="8" s="16" customFormat="1" ht="22" customHeight="1" spans="1:3">
      <c r="A8" s="81" t="s">
        <v>91</v>
      </c>
      <c r="B8" s="85">
        <f>B9+B10</f>
        <v>0</v>
      </c>
      <c r="C8" s="17"/>
    </row>
    <row r="9" s="16" customFormat="1" ht="22" customHeight="1" spans="1:3">
      <c r="A9" s="83" t="s">
        <v>89</v>
      </c>
      <c r="B9" s="85"/>
      <c r="C9" s="17"/>
    </row>
    <row r="10" s="16" customFormat="1" ht="22" customHeight="1" spans="1:3">
      <c r="A10" s="83" t="s">
        <v>90</v>
      </c>
      <c r="B10" s="85"/>
      <c r="C10" s="17"/>
    </row>
    <row r="11" s="16" customFormat="1" ht="22" customHeight="1" spans="1:3">
      <c r="A11" s="81" t="s">
        <v>92</v>
      </c>
      <c r="B11" s="85"/>
      <c r="C11" s="17"/>
    </row>
    <row r="12" s="16" customFormat="1" ht="22" customHeight="1" spans="1:3">
      <c r="A12" s="83" t="s">
        <v>89</v>
      </c>
      <c r="B12" s="85"/>
      <c r="C12" s="17"/>
    </row>
    <row r="13" s="16" customFormat="1" ht="22" customHeight="1" spans="1:3">
      <c r="A13" s="83" t="s">
        <v>90</v>
      </c>
      <c r="B13" s="85"/>
      <c r="C13" s="17"/>
    </row>
    <row r="14" s="16" customFormat="1" ht="22" customHeight="1" spans="1:3">
      <c r="A14" s="86" t="s">
        <v>93</v>
      </c>
      <c r="B14" s="85">
        <f>SUM(B15:B17)</f>
        <v>0</v>
      </c>
      <c r="C14" s="17"/>
    </row>
    <row r="15" s="16" customFormat="1" ht="22" customHeight="1" spans="1:3">
      <c r="A15" s="83" t="s">
        <v>94</v>
      </c>
      <c r="B15" s="85"/>
      <c r="C15" s="17"/>
    </row>
    <row r="16" s="16" customFormat="1" ht="22" customHeight="1" spans="1:3">
      <c r="A16" s="83" t="s">
        <v>95</v>
      </c>
      <c r="B16" s="85"/>
      <c r="C16" s="17"/>
    </row>
    <row r="17" s="16" customFormat="1" ht="22" customHeight="1" spans="1:3">
      <c r="A17" s="83" t="s">
        <v>96</v>
      </c>
      <c r="B17" s="85"/>
      <c r="C17" s="17"/>
    </row>
    <row r="18" s="16" customFormat="1" ht="22" customHeight="1" spans="1:3">
      <c r="A18" s="86" t="s">
        <v>97</v>
      </c>
      <c r="B18" s="85"/>
      <c r="C18" s="17"/>
    </row>
    <row r="19" s="16" customFormat="1" ht="22" customHeight="1" spans="1:3">
      <c r="A19" s="86" t="s">
        <v>98</v>
      </c>
      <c r="B19" s="85"/>
      <c r="C19" s="17"/>
    </row>
    <row r="20" s="16" customFormat="1" ht="22" customHeight="1" spans="1:3">
      <c r="A20" s="86" t="s">
        <v>99</v>
      </c>
      <c r="B20" s="85"/>
      <c r="C20" s="17"/>
    </row>
    <row r="21" s="16" customFormat="1" ht="22" customHeight="1" spans="1:3">
      <c r="A21" s="86" t="s">
        <v>100</v>
      </c>
      <c r="B21" s="85"/>
      <c r="C21" s="17"/>
    </row>
    <row r="22" s="16" customFormat="1" ht="22" customHeight="1" spans="1:3">
      <c r="A22" s="86" t="s">
        <v>101</v>
      </c>
      <c r="B22" s="87">
        <f>B23+B26+B29+B30</f>
        <v>0</v>
      </c>
      <c r="C22" s="17"/>
    </row>
    <row r="23" s="16" customFormat="1" ht="22" customHeight="1" spans="1:3">
      <c r="A23" s="83" t="s">
        <v>102</v>
      </c>
      <c r="B23" s="87">
        <f>B24+B25</f>
        <v>0</v>
      </c>
      <c r="C23" s="17"/>
    </row>
    <row r="24" s="16" customFormat="1" ht="22" customHeight="1" spans="1:3">
      <c r="A24" s="83" t="s">
        <v>103</v>
      </c>
      <c r="B24" s="87"/>
      <c r="C24" s="17"/>
    </row>
    <row r="25" s="16" customFormat="1" ht="22" customHeight="1" spans="1:3">
      <c r="A25" s="83" t="s">
        <v>104</v>
      </c>
      <c r="B25" s="87"/>
      <c r="C25" s="17"/>
    </row>
    <row r="26" s="16" customFormat="1" ht="22" customHeight="1" spans="1:3">
      <c r="A26" s="83" t="s">
        <v>105</v>
      </c>
      <c r="B26" s="87">
        <f>B27+B28</f>
        <v>0</v>
      </c>
      <c r="C26" s="17"/>
    </row>
    <row r="27" s="16" customFormat="1" ht="22" customHeight="1" spans="1:3">
      <c r="A27" s="83" t="s">
        <v>106</v>
      </c>
      <c r="B27" s="87"/>
      <c r="C27" s="17"/>
    </row>
    <row r="28" s="16" customFormat="1" ht="22" customHeight="1" spans="1:3">
      <c r="A28" s="83" t="s">
        <v>107</v>
      </c>
      <c r="B28" s="87"/>
      <c r="C28" s="17"/>
    </row>
    <row r="29" s="16" customFormat="1" ht="22" customHeight="1" spans="1:3">
      <c r="A29" s="83" t="s">
        <v>108</v>
      </c>
      <c r="B29" s="87"/>
      <c r="C29" s="17"/>
    </row>
    <row r="30" s="16" customFormat="1" ht="22" customHeight="1" spans="1:3">
      <c r="A30" s="83" t="s">
        <v>109</v>
      </c>
      <c r="B30" s="87"/>
      <c r="C30" s="17"/>
    </row>
    <row r="31" ht="22" customHeight="1" spans="1:2">
      <c r="A31" s="88"/>
      <c r="B31" s="87"/>
    </row>
    <row r="32" s="16" customFormat="1" ht="25" customHeight="1" spans="1:3">
      <c r="A32" s="89" t="s">
        <v>110</v>
      </c>
      <c r="B32" s="90">
        <f>B5+B8+B14+B18+B19+B20+B21+B22</f>
        <v>10033688.07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19" sqref="D19"/>
    </sheetView>
  </sheetViews>
  <sheetFormatPr defaultColWidth="10" defaultRowHeight="13.5" outlineLevelCol="4"/>
  <cols>
    <col min="1" max="1" width="14" customWidth="1"/>
    <col min="2" max="2" width="28.5" customWidth="1"/>
    <col min="3" max="3" width="15.375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111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1" t="s">
        <v>36</v>
      </c>
    </row>
    <row r="4" ht="22.75" customHeight="1" spans="1:5">
      <c r="A4" s="27" t="s">
        <v>112</v>
      </c>
      <c r="B4" s="27" t="s">
        <v>113</v>
      </c>
      <c r="C4" s="27" t="s">
        <v>114</v>
      </c>
      <c r="D4" s="27" t="s">
        <v>115</v>
      </c>
      <c r="E4" s="27" t="s">
        <v>116</v>
      </c>
    </row>
    <row r="5" ht="22.75" customHeight="1" spans="1:5">
      <c r="A5" s="30" t="s">
        <v>117</v>
      </c>
      <c r="B5" s="46">
        <f>C5+D5</f>
        <v>10033688.07</v>
      </c>
      <c r="C5" s="64">
        <f>C6+C14+C17</f>
        <v>3883688.07</v>
      </c>
      <c r="D5" s="64">
        <f>D17</f>
        <v>6150000</v>
      </c>
      <c r="E5" s="64"/>
    </row>
    <row r="6" ht="29" customHeight="1" spans="1:5">
      <c r="A6" s="33" t="s">
        <v>118</v>
      </c>
      <c r="B6" s="33" t="s">
        <v>119</v>
      </c>
      <c r="C6" s="64">
        <f>C7+C10+C12</f>
        <v>488942.42</v>
      </c>
      <c r="D6" s="64"/>
      <c r="E6" s="64"/>
    </row>
    <row r="7" ht="29" customHeight="1" spans="1:5">
      <c r="A7" s="33" t="s">
        <v>120</v>
      </c>
      <c r="B7" s="33" t="s">
        <v>121</v>
      </c>
      <c r="C7" s="64">
        <f>C8+C9</f>
        <v>457789.65</v>
      </c>
      <c r="D7" s="64"/>
      <c r="E7" s="64"/>
    </row>
    <row r="8" ht="29" customHeight="1" spans="1:5">
      <c r="A8" s="23" t="s">
        <v>122</v>
      </c>
      <c r="B8" s="23" t="s">
        <v>123</v>
      </c>
      <c r="C8" s="65">
        <f>'[1]表2-1 (单位)'!$E$1098</f>
        <v>41250</v>
      </c>
      <c r="D8" s="65"/>
      <c r="E8" s="65"/>
    </row>
    <row r="9" ht="29" customHeight="1" spans="1:5">
      <c r="A9" s="23" t="s">
        <v>124</v>
      </c>
      <c r="B9" s="23" t="s">
        <v>125</v>
      </c>
      <c r="C9" s="35">
        <f>'[1]表2-1 (单位)'!$E$1099</f>
        <v>416539.65</v>
      </c>
      <c r="D9" s="35"/>
      <c r="E9" s="36"/>
    </row>
    <row r="10" ht="29" customHeight="1" spans="1:5">
      <c r="A10" s="33" t="s">
        <v>126</v>
      </c>
      <c r="B10" s="33" t="s">
        <v>127</v>
      </c>
      <c r="C10" s="34">
        <f>C11</f>
        <v>16680</v>
      </c>
      <c r="D10" s="35"/>
      <c r="E10" s="36"/>
    </row>
    <row r="11" ht="29" customHeight="1" spans="1:5">
      <c r="A11" s="23" t="s">
        <v>128</v>
      </c>
      <c r="B11" s="23" t="s">
        <v>129</v>
      </c>
      <c r="C11" s="35">
        <f>'[1]表2-1 (单位)'!$E$1100</f>
        <v>16680</v>
      </c>
      <c r="D11" s="35"/>
      <c r="E11" s="36"/>
    </row>
    <row r="12" ht="29" customHeight="1" spans="1:5">
      <c r="A12" s="33" t="s">
        <v>130</v>
      </c>
      <c r="B12" s="33" t="s">
        <v>131</v>
      </c>
      <c r="C12" s="34">
        <f>C13</f>
        <v>14472.77</v>
      </c>
      <c r="D12" s="35"/>
      <c r="E12" s="36"/>
    </row>
    <row r="13" ht="29" customHeight="1" spans="1:5">
      <c r="A13" s="23" t="s">
        <v>132</v>
      </c>
      <c r="B13" s="23" t="s">
        <v>133</v>
      </c>
      <c r="C13" s="35">
        <f>'[1]表2-1 (单位)'!$E$1101</f>
        <v>14472.77</v>
      </c>
      <c r="D13" s="35"/>
      <c r="E13" s="36"/>
    </row>
    <row r="14" ht="27" customHeight="1" spans="1:5">
      <c r="A14" s="34" t="s">
        <v>134</v>
      </c>
      <c r="B14" s="34" t="s">
        <v>135</v>
      </c>
      <c r="C14" s="34">
        <f>C15</f>
        <v>207858.1</v>
      </c>
      <c r="D14" s="35"/>
      <c r="E14" s="36"/>
    </row>
    <row r="15" ht="27" customHeight="1" spans="1:5">
      <c r="A15" s="34" t="s">
        <v>136</v>
      </c>
      <c r="B15" s="34" t="s">
        <v>137</v>
      </c>
      <c r="C15" s="34">
        <f>C16</f>
        <v>207858.1</v>
      </c>
      <c r="D15" s="35"/>
      <c r="E15" s="36"/>
    </row>
    <row r="16" ht="27" customHeight="1" spans="1:5">
      <c r="A16" s="35" t="s">
        <v>138</v>
      </c>
      <c r="B16" s="35" t="s">
        <v>139</v>
      </c>
      <c r="C16" s="35">
        <f>'[1]表2-1 (单位)'!$E$1102</f>
        <v>207858.1</v>
      </c>
      <c r="D16" s="35"/>
      <c r="E16" s="36"/>
    </row>
    <row r="17" ht="27" customHeight="1" spans="1:5">
      <c r="A17" s="34" t="s">
        <v>140</v>
      </c>
      <c r="B17" s="34" t="s">
        <v>141</v>
      </c>
      <c r="C17" s="34">
        <f>C18</f>
        <v>3186887.55</v>
      </c>
      <c r="D17" s="34">
        <f>D18</f>
        <v>6150000</v>
      </c>
      <c r="E17" s="36"/>
    </row>
    <row r="18" ht="27" customHeight="1" spans="1:5">
      <c r="A18" s="34" t="s">
        <v>142</v>
      </c>
      <c r="B18" s="34" t="s">
        <v>143</v>
      </c>
      <c r="C18" s="35">
        <f>C19</f>
        <v>3186887.55</v>
      </c>
      <c r="D18" s="35">
        <f>D19+D20</f>
        <v>6150000</v>
      </c>
      <c r="E18" s="36"/>
    </row>
    <row r="19" ht="27" customHeight="1" spans="1:5">
      <c r="A19" s="35" t="s">
        <v>144</v>
      </c>
      <c r="B19" s="35" t="s">
        <v>145</v>
      </c>
      <c r="C19" s="35">
        <f>'[1]表2-1 (单位)'!$G$1097</f>
        <v>3186887.55</v>
      </c>
      <c r="D19" s="35">
        <f>'[1]表2-1 (单位)'!$AG$1097</f>
        <v>50000</v>
      </c>
      <c r="E19" s="36"/>
    </row>
    <row r="20" ht="28" customHeight="1" spans="1:5">
      <c r="A20" s="67">
        <v>2130399</v>
      </c>
      <c r="B20" s="35" t="s">
        <v>146</v>
      </c>
      <c r="C20" s="36"/>
      <c r="D20" s="35">
        <v>6100000</v>
      </c>
      <c r="E20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3" workbookViewId="0">
      <selection activeCell="A40" sqref="A40"/>
    </sheetView>
  </sheetViews>
  <sheetFormatPr defaultColWidth="10" defaultRowHeight="13.5" outlineLevelCol="6"/>
  <cols>
    <col min="1" max="1" width="22.375" customWidth="1"/>
    <col min="2" max="2" width="14.375" customWidth="1"/>
    <col min="3" max="3" width="33.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" t="s">
        <v>147</v>
      </c>
      <c r="B2" s="1"/>
      <c r="C2" s="1"/>
      <c r="D2" s="1"/>
      <c r="E2" s="10"/>
      <c r="F2" s="10"/>
      <c r="G2" s="10"/>
    </row>
    <row r="3" ht="22.75" customHeight="1" spans="1:7">
      <c r="A3" s="11"/>
      <c r="B3" s="11"/>
      <c r="C3" s="45" t="s">
        <v>36</v>
      </c>
      <c r="D3" s="45"/>
      <c r="E3" s="11"/>
      <c r="F3" s="11"/>
      <c r="G3" s="11"/>
    </row>
    <row r="4" ht="22.75" customHeight="1" spans="1:7">
      <c r="A4" s="68" t="s">
        <v>37</v>
      </c>
      <c r="B4" s="68"/>
      <c r="C4" s="68" t="s">
        <v>38</v>
      </c>
      <c r="D4" s="68"/>
      <c r="E4" s="11"/>
      <c r="F4" s="11"/>
      <c r="G4" s="11"/>
    </row>
    <row r="5" ht="22.75" customHeight="1" spans="1:7">
      <c r="A5" s="68" t="s">
        <v>39</v>
      </c>
      <c r="B5" s="68" t="s">
        <v>40</v>
      </c>
      <c r="C5" s="68" t="s">
        <v>39</v>
      </c>
      <c r="D5" s="68" t="s">
        <v>117</v>
      </c>
      <c r="E5" s="11"/>
      <c r="F5" s="11"/>
      <c r="G5" s="11"/>
    </row>
    <row r="6" ht="22.75" customHeight="1" spans="1:7">
      <c r="A6" s="14" t="s">
        <v>148</v>
      </c>
      <c r="B6" s="74">
        <f>D6</f>
        <v>10033688.07</v>
      </c>
      <c r="C6" s="14" t="s">
        <v>149</v>
      </c>
      <c r="D6" s="74">
        <f>D14+D16+D19</f>
        <v>10033688.07</v>
      </c>
      <c r="E6" s="11"/>
      <c r="F6" s="11"/>
      <c r="G6" s="11"/>
    </row>
    <row r="7" ht="22.75" customHeight="1" spans="1:7">
      <c r="A7" s="14" t="s">
        <v>150</v>
      </c>
      <c r="B7" s="75"/>
      <c r="C7" s="14" t="s">
        <v>151</v>
      </c>
      <c r="D7" s="75"/>
      <c r="E7" s="11"/>
      <c r="F7" s="11"/>
      <c r="G7" s="11"/>
    </row>
    <row r="8" ht="22.75" customHeight="1" spans="1:7">
      <c r="A8" s="14" t="s">
        <v>152</v>
      </c>
      <c r="B8" s="75"/>
      <c r="C8" s="14" t="s">
        <v>153</v>
      </c>
      <c r="D8" s="75"/>
      <c r="E8" s="11"/>
      <c r="F8" s="11"/>
      <c r="G8" s="11"/>
    </row>
    <row r="9" ht="22.75" customHeight="1" spans="1:7">
      <c r="A9" s="14" t="s">
        <v>154</v>
      </c>
      <c r="B9" s="75"/>
      <c r="C9" s="14" t="s">
        <v>155</v>
      </c>
      <c r="D9" s="75"/>
      <c r="E9" s="11"/>
      <c r="F9" s="11"/>
      <c r="G9" s="11"/>
    </row>
    <row r="10" ht="22.75" customHeight="1" spans="1:7">
      <c r="A10" s="14"/>
      <c r="B10" s="76"/>
      <c r="C10" s="14" t="s">
        <v>156</v>
      </c>
      <c r="D10" s="75"/>
      <c r="E10" s="11"/>
      <c r="F10" s="11"/>
      <c r="G10" s="11"/>
    </row>
    <row r="11" ht="22.75" customHeight="1" spans="1:7">
      <c r="A11" s="14"/>
      <c r="B11" s="76"/>
      <c r="C11" s="14" t="s">
        <v>157</v>
      </c>
      <c r="D11" s="75"/>
      <c r="E11" s="11"/>
      <c r="F11" s="11"/>
      <c r="G11" s="11"/>
    </row>
    <row r="12" ht="22.75" customHeight="1" spans="1:7">
      <c r="A12" s="14"/>
      <c r="B12" s="76"/>
      <c r="C12" s="14" t="s">
        <v>158</v>
      </c>
      <c r="D12" s="75"/>
      <c r="E12" s="11"/>
      <c r="F12" s="11"/>
      <c r="G12" s="11"/>
    </row>
    <row r="13" ht="22.75" customHeight="1" spans="1:7">
      <c r="A13" s="42"/>
      <c r="B13" s="71"/>
      <c r="C13" s="14" t="s">
        <v>159</v>
      </c>
      <c r="D13" s="75"/>
      <c r="E13" s="11"/>
      <c r="F13" s="11"/>
      <c r="G13" s="11"/>
    </row>
    <row r="14" ht="22.75" customHeight="1" spans="1:7">
      <c r="A14" s="14"/>
      <c r="B14" s="76"/>
      <c r="C14" s="14" t="s">
        <v>160</v>
      </c>
      <c r="D14" s="75">
        <f>表1!D13</f>
        <v>488942.42</v>
      </c>
      <c r="E14" s="11"/>
      <c r="F14" s="11"/>
      <c r="G14" s="44"/>
    </row>
    <row r="15" ht="22.75" customHeight="1" spans="1:7">
      <c r="A15" s="14"/>
      <c r="B15" s="76"/>
      <c r="C15" s="14" t="s">
        <v>161</v>
      </c>
      <c r="D15" s="75"/>
      <c r="E15" s="11"/>
      <c r="F15" s="11"/>
      <c r="G15" s="11"/>
    </row>
    <row r="16" ht="22.75" customHeight="1" spans="1:7">
      <c r="A16" s="14"/>
      <c r="B16" s="76"/>
      <c r="C16" s="14" t="s">
        <v>162</v>
      </c>
      <c r="D16" s="75">
        <f>表1!D15</f>
        <v>207858.1</v>
      </c>
      <c r="E16" s="11"/>
      <c r="F16" s="11"/>
      <c r="G16" s="11"/>
    </row>
    <row r="17" ht="22.75" customHeight="1" spans="1:7">
      <c r="A17" s="14"/>
      <c r="B17" s="76"/>
      <c r="C17" s="14" t="s">
        <v>163</v>
      </c>
      <c r="D17" s="75"/>
      <c r="E17" s="11"/>
      <c r="F17" s="11"/>
      <c r="G17" s="11"/>
    </row>
    <row r="18" ht="22.75" customHeight="1" spans="1:7">
      <c r="A18" s="14"/>
      <c r="B18" s="76"/>
      <c r="C18" s="14" t="s">
        <v>164</v>
      </c>
      <c r="D18" s="75"/>
      <c r="E18" s="11"/>
      <c r="F18" s="11"/>
      <c r="G18" s="11"/>
    </row>
    <row r="19" ht="22.75" customHeight="1" spans="1:7">
      <c r="A19" s="14"/>
      <c r="B19" s="14"/>
      <c r="C19" s="14" t="s">
        <v>165</v>
      </c>
      <c r="D19" s="75">
        <f>表1!D18</f>
        <v>9336887.55</v>
      </c>
      <c r="E19" s="11"/>
      <c r="F19" s="11"/>
      <c r="G19" s="11"/>
    </row>
    <row r="20" ht="20" customHeight="1" spans="1:7">
      <c r="A20" s="14"/>
      <c r="B20" s="14"/>
      <c r="C20" s="14" t="s">
        <v>166</v>
      </c>
      <c r="D20" s="75"/>
      <c r="E20" s="11"/>
      <c r="F20" s="11"/>
      <c r="G20" s="11"/>
    </row>
    <row r="21" ht="20" customHeight="1" spans="1:7">
      <c r="A21" s="14"/>
      <c r="B21" s="14"/>
      <c r="C21" s="14" t="s">
        <v>167</v>
      </c>
      <c r="D21" s="75"/>
      <c r="E21" s="11"/>
      <c r="F21" s="11"/>
      <c r="G21" s="11"/>
    </row>
    <row r="22" ht="20" customHeight="1" spans="1:7">
      <c r="A22" s="14"/>
      <c r="B22" s="14"/>
      <c r="C22" s="14" t="s">
        <v>168</v>
      </c>
      <c r="D22" s="75"/>
      <c r="E22" s="11"/>
      <c r="F22" s="11"/>
      <c r="G22" s="11"/>
    </row>
    <row r="23" ht="20" customHeight="1" spans="1:7">
      <c r="A23" s="14"/>
      <c r="B23" s="14"/>
      <c r="C23" s="14" t="s">
        <v>169</v>
      </c>
      <c r="D23" s="75"/>
      <c r="E23" s="11"/>
      <c r="F23" s="11"/>
      <c r="G23" s="11"/>
    </row>
    <row r="24" ht="20" customHeight="1" spans="1:7">
      <c r="A24" s="14"/>
      <c r="B24" s="14"/>
      <c r="C24" s="14" t="s">
        <v>170</v>
      </c>
      <c r="D24" s="75"/>
      <c r="E24" s="11"/>
      <c r="F24" s="11"/>
      <c r="G24" s="11"/>
    </row>
    <row r="25" ht="20" customHeight="1" spans="1:7">
      <c r="A25" s="14"/>
      <c r="B25" s="14"/>
      <c r="C25" s="14" t="s">
        <v>171</v>
      </c>
      <c r="D25" s="75"/>
      <c r="E25" s="11"/>
      <c r="F25" s="11"/>
      <c r="G25" s="11"/>
    </row>
    <row r="26" ht="20" customHeight="1" spans="1:7">
      <c r="A26" s="14"/>
      <c r="B26" s="14"/>
      <c r="C26" s="14" t="s">
        <v>172</v>
      </c>
      <c r="D26" s="75"/>
      <c r="E26" s="11"/>
      <c r="F26" s="11"/>
      <c r="G26" s="11"/>
    </row>
    <row r="27" ht="20" customHeight="1" spans="1:7">
      <c r="A27" s="14"/>
      <c r="B27" s="14"/>
      <c r="C27" s="14" t="s">
        <v>173</v>
      </c>
      <c r="D27" s="75"/>
      <c r="E27" s="11"/>
      <c r="F27" s="11"/>
      <c r="G27" s="11"/>
    </row>
    <row r="28" ht="20" customHeight="1" spans="1:7">
      <c r="A28" s="14"/>
      <c r="B28" s="14"/>
      <c r="C28" s="14" t="s">
        <v>174</v>
      </c>
      <c r="D28" s="75"/>
      <c r="E28" s="11"/>
      <c r="F28" s="11"/>
      <c r="G28" s="11"/>
    </row>
    <row r="29" ht="20" customHeight="1" spans="1:7">
      <c r="A29" s="14"/>
      <c r="B29" s="14"/>
      <c r="C29" s="14" t="s">
        <v>175</v>
      </c>
      <c r="D29" s="75"/>
      <c r="E29" s="11"/>
      <c r="F29" s="11"/>
      <c r="G29" s="11"/>
    </row>
    <row r="30" ht="20" customHeight="1" spans="1:7">
      <c r="A30" s="14"/>
      <c r="B30" s="14"/>
      <c r="C30" s="14" t="s">
        <v>176</v>
      </c>
      <c r="D30" s="75"/>
      <c r="E30" s="11"/>
      <c r="F30" s="11"/>
      <c r="G30" s="11"/>
    </row>
    <row r="31" ht="20" customHeight="1" spans="1:7">
      <c r="A31" s="14"/>
      <c r="B31" s="14"/>
      <c r="C31" s="14" t="s">
        <v>177</v>
      </c>
      <c r="D31" s="75"/>
      <c r="E31" s="11"/>
      <c r="F31" s="11"/>
      <c r="G31" s="11"/>
    </row>
    <row r="32" ht="20" customHeight="1" spans="1:7">
      <c r="A32" s="14"/>
      <c r="B32" s="14"/>
      <c r="C32" s="14" t="s">
        <v>178</v>
      </c>
      <c r="D32" s="75"/>
      <c r="E32" s="11"/>
      <c r="F32" s="11"/>
      <c r="G32" s="11"/>
    </row>
    <row r="33" ht="20" customHeight="1" spans="1:7">
      <c r="A33" s="14"/>
      <c r="B33" s="14"/>
      <c r="C33" s="14" t="s">
        <v>179</v>
      </c>
      <c r="D33" s="75"/>
      <c r="E33" s="11"/>
      <c r="F33" s="11"/>
      <c r="G33" s="11"/>
    </row>
    <row r="34" ht="20" customHeight="1" spans="1:7">
      <c r="A34" s="14"/>
      <c r="B34" s="14"/>
      <c r="C34" s="14" t="s">
        <v>180</v>
      </c>
      <c r="D34" s="75"/>
      <c r="E34" s="11"/>
      <c r="F34" s="11"/>
      <c r="G34" s="11"/>
    </row>
    <row r="35" ht="20" customHeight="1" spans="1:7">
      <c r="A35" s="14"/>
      <c r="B35" s="14"/>
      <c r="C35" s="14" t="s">
        <v>181</v>
      </c>
      <c r="D35" s="75"/>
      <c r="E35" s="11"/>
      <c r="F35" s="11"/>
      <c r="G35" s="11"/>
    </row>
    <row r="36" ht="20" customHeight="1" spans="1:7">
      <c r="A36" s="14"/>
      <c r="B36" s="14"/>
      <c r="C36" s="14" t="s">
        <v>182</v>
      </c>
      <c r="D36" s="77"/>
      <c r="E36" s="11"/>
      <c r="F36" s="11"/>
      <c r="G36" s="11"/>
    </row>
    <row r="37" ht="22.75" customHeight="1" spans="1:7">
      <c r="A37" s="68" t="s">
        <v>183</v>
      </c>
      <c r="B37" s="78">
        <f>B6</f>
        <v>10033688.07</v>
      </c>
      <c r="C37" s="68" t="s">
        <v>184</v>
      </c>
      <c r="D37" s="74">
        <f>D6</f>
        <v>10033688.07</v>
      </c>
      <c r="E37" s="44"/>
      <c r="F37" s="11"/>
      <c r="G37" s="11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16" sqref="F16"/>
    </sheetView>
  </sheetViews>
  <sheetFormatPr defaultColWidth="10" defaultRowHeight="13.5" outlineLevelRow="7"/>
  <cols>
    <col min="1" max="1" width="17.375" customWidth="1"/>
    <col min="2" max="2" width="18.05" customWidth="1"/>
    <col min="3" max="3" width="14.925" customWidth="1"/>
    <col min="4" max="4" width="12.35" customWidth="1"/>
    <col min="5" max="5" width="15.2" customWidth="1"/>
    <col min="6" max="11" width="9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45" t="s">
        <v>36</v>
      </c>
      <c r="K3" s="45"/>
    </row>
    <row r="4" ht="22.75" customHeight="1" spans="1:11">
      <c r="A4" s="68" t="s">
        <v>186</v>
      </c>
      <c r="B4" s="68" t="s">
        <v>117</v>
      </c>
      <c r="C4" s="68" t="s">
        <v>187</v>
      </c>
      <c r="D4" s="68"/>
      <c r="E4" s="68"/>
      <c r="F4" s="68" t="s">
        <v>188</v>
      </c>
      <c r="G4" s="68"/>
      <c r="H4" s="68"/>
      <c r="I4" s="68" t="s">
        <v>189</v>
      </c>
      <c r="J4" s="68"/>
      <c r="K4" s="68"/>
    </row>
    <row r="5" ht="22.75" customHeight="1" spans="1:11">
      <c r="A5" s="68"/>
      <c r="B5" s="68"/>
      <c r="C5" s="13" t="s">
        <v>117</v>
      </c>
      <c r="D5" s="13" t="s">
        <v>114</v>
      </c>
      <c r="E5" s="13" t="s">
        <v>115</v>
      </c>
      <c r="F5" s="13" t="s">
        <v>117</v>
      </c>
      <c r="G5" s="13" t="s">
        <v>114</v>
      </c>
      <c r="H5" s="13" t="s">
        <v>115</v>
      </c>
      <c r="I5" s="13" t="s">
        <v>117</v>
      </c>
      <c r="J5" s="13" t="s">
        <v>114</v>
      </c>
      <c r="K5" s="13" t="s">
        <v>115</v>
      </c>
    </row>
    <row r="6" ht="22.75" customHeight="1" spans="1:11">
      <c r="A6" s="42" t="s">
        <v>117</v>
      </c>
      <c r="B6" s="69">
        <f>B7</f>
        <v>10033688.07</v>
      </c>
      <c r="C6" s="69">
        <v>3933688.07</v>
      </c>
      <c r="D6" s="69">
        <v>3883688.07</v>
      </c>
      <c r="E6" s="69">
        <v>50000</v>
      </c>
      <c r="F6" s="69"/>
      <c r="G6" s="69"/>
      <c r="H6" s="69"/>
      <c r="I6" s="69"/>
      <c r="J6" s="69"/>
      <c r="K6" s="69"/>
    </row>
    <row r="7" ht="22.75" customHeight="1" spans="1:11">
      <c r="A7" s="70" t="s">
        <v>2</v>
      </c>
      <c r="B7" s="69">
        <f>C7</f>
        <v>10033688.07</v>
      </c>
      <c r="C7" s="69">
        <f>D7+E7</f>
        <v>10033688.07</v>
      </c>
      <c r="D7" s="71">
        <f>表3!C5</f>
        <v>3883688.07</v>
      </c>
      <c r="E7" s="71">
        <f>表3!D5</f>
        <v>6150000</v>
      </c>
      <c r="F7" s="71"/>
      <c r="G7" s="71"/>
      <c r="H7" s="71"/>
      <c r="I7" s="71"/>
      <c r="J7" s="71"/>
      <c r="K7" s="71"/>
    </row>
    <row r="8" ht="22.75" customHeight="1" spans="1:11">
      <c r="A8" s="72"/>
      <c r="B8" s="73"/>
      <c r="C8" s="73"/>
      <c r="D8" s="71"/>
      <c r="E8" s="71"/>
      <c r="F8" s="71"/>
      <c r="G8" s="71"/>
      <c r="H8" s="71"/>
      <c r="I8" s="71"/>
      <c r="J8" s="71"/>
      <c r="K8" s="7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19" sqref="E19"/>
    </sheetView>
  </sheetViews>
  <sheetFormatPr defaultColWidth="10" defaultRowHeight="13.5" outlineLevelCol="4"/>
  <cols>
    <col min="1" max="1" width="12" customWidth="1"/>
    <col min="2" max="2" width="22.375" customWidth="1"/>
    <col min="3" max="3" width="17.25" customWidth="1"/>
    <col min="4" max="4" width="18.625" customWidth="1"/>
    <col min="5" max="5" width="13.5" customWidth="1"/>
  </cols>
  <sheetData>
    <row r="1" ht="14.3" customHeight="1" spans="1:1">
      <c r="A1" s="57"/>
    </row>
    <row r="2" ht="36.9" customHeight="1" spans="1:5">
      <c r="A2" s="1" t="s">
        <v>190</v>
      </c>
      <c r="B2" s="1"/>
      <c r="C2" s="1"/>
      <c r="D2" s="1"/>
      <c r="E2" s="1"/>
    </row>
    <row r="3" ht="27" customHeight="1" spans="1:5">
      <c r="A3" s="11"/>
      <c r="B3" s="11"/>
      <c r="C3" s="45" t="s">
        <v>36</v>
      </c>
      <c r="D3" s="45"/>
      <c r="E3" s="45"/>
    </row>
    <row r="4" ht="42" customHeight="1" spans="1:5">
      <c r="A4" s="46" t="s">
        <v>112</v>
      </c>
      <c r="B4" s="46"/>
      <c r="C4" s="46" t="s">
        <v>187</v>
      </c>
      <c r="D4" s="46"/>
      <c r="E4" s="46"/>
    </row>
    <row r="5" ht="32" customHeight="1" spans="1:5">
      <c r="A5" s="58" t="s">
        <v>191</v>
      </c>
      <c r="B5" s="58" t="s">
        <v>192</v>
      </c>
      <c r="C5" s="59" t="s">
        <v>117</v>
      </c>
      <c r="D5" s="58" t="s">
        <v>114</v>
      </c>
      <c r="E5" s="58" t="s">
        <v>115</v>
      </c>
    </row>
    <row r="6" ht="32" customHeight="1" spans="1:5">
      <c r="A6" s="60"/>
      <c r="B6" s="61" t="s">
        <v>117</v>
      </c>
      <c r="C6" s="62">
        <f>D6+E6</f>
        <v>10033688.07</v>
      </c>
      <c r="D6" s="63">
        <f>D7+D15+D18</f>
        <v>3883688.07</v>
      </c>
      <c r="E6" s="63">
        <f>E18</f>
        <v>6150000</v>
      </c>
    </row>
    <row r="7" ht="32" customHeight="1" spans="1:5">
      <c r="A7" s="33" t="s">
        <v>118</v>
      </c>
      <c r="B7" s="33" t="s">
        <v>119</v>
      </c>
      <c r="C7" s="64">
        <f>C8+C11+C13</f>
        <v>488942.42</v>
      </c>
      <c r="D7" s="64">
        <v>488942.42</v>
      </c>
      <c r="E7" s="64"/>
    </row>
    <row r="8" ht="32" customHeight="1" spans="1:5">
      <c r="A8" s="33" t="s">
        <v>120</v>
      </c>
      <c r="B8" s="33" t="s">
        <v>121</v>
      </c>
      <c r="C8" s="64">
        <f>C9+C10</f>
        <v>457789.65</v>
      </c>
      <c r="D8" s="64">
        <v>457789.65</v>
      </c>
      <c r="E8" s="64"/>
    </row>
    <row r="9" ht="32" customHeight="1" spans="1:5">
      <c r="A9" s="23" t="s">
        <v>122</v>
      </c>
      <c r="B9" s="23" t="s">
        <v>123</v>
      </c>
      <c r="C9" s="65">
        <f>'[1]表2-1 (单位)'!$E$1098</f>
        <v>41250</v>
      </c>
      <c r="D9" s="65">
        <v>41250</v>
      </c>
      <c r="E9" s="65"/>
    </row>
    <row r="10" ht="32" customHeight="1" spans="1:5">
      <c r="A10" s="23" t="s">
        <v>124</v>
      </c>
      <c r="B10" s="66" t="s">
        <v>125</v>
      </c>
      <c r="C10" s="35">
        <f>'[1]表2-1 (单位)'!$E$1099</f>
        <v>416539.65</v>
      </c>
      <c r="D10" s="35">
        <v>416539.65</v>
      </c>
      <c r="E10" s="35"/>
    </row>
    <row r="11" ht="32" customHeight="1" spans="1:5">
      <c r="A11" s="33" t="s">
        <v>126</v>
      </c>
      <c r="B11" s="33" t="s">
        <v>127</v>
      </c>
      <c r="C11" s="34">
        <f t="shared" ref="C11:C16" si="0">C12</f>
        <v>16680</v>
      </c>
      <c r="D11" s="35">
        <v>16680</v>
      </c>
      <c r="E11" s="35"/>
    </row>
    <row r="12" ht="32" customHeight="1" spans="1:5">
      <c r="A12" s="23" t="s">
        <v>128</v>
      </c>
      <c r="B12" s="23" t="s">
        <v>129</v>
      </c>
      <c r="C12" s="35">
        <f>'[1]表2-1 (单位)'!$E$1100</f>
        <v>16680</v>
      </c>
      <c r="D12" s="35">
        <v>16680</v>
      </c>
      <c r="E12" s="35"/>
    </row>
    <row r="13" ht="32" customHeight="1" spans="1:5">
      <c r="A13" s="33" t="s">
        <v>130</v>
      </c>
      <c r="B13" s="33" t="s">
        <v>131</v>
      </c>
      <c r="C13" s="34">
        <f t="shared" si="0"/>
        <v>14472.77</v>
      </c>
      <c r="D13" s="35">
        <v>14472.77</v>
      </c>
      <c r="E13" s="35"/>
    </row>
    <row r="14" ht="32" customHeight="1" spans="1:5">
      <c r="A14" s="23" t="s">
        <v>132</v>
      </c>
      <c r="B14" s="23" t="s">
        <v>133</v>
      </c>
      <c r="C14" s="35">
        <f>'[1]表2-1 (单位)'!$E$1101</f>
        <v>14472.77</v>
      </c>
      <c r="D14" s="35">
        <v>14472.77</v>
      </c>
      <c r="E14" s="35"/>
    </row>
    <row r="15" ht="32" customHeight="1" spans="1:5">
      <c r="A15" s="34" t="s">
        <v>134</v>
      </c>
      <c r="B15" s="34" t="s">
        <v>135</v>
      </c>
      <c r="C15" s="34">
        <f t="shared" si="0"/>
        <v>207858.1</v>
      </c>
      <c r="D15" s="34">
        <v>207858.1</v>
      </c>
      <c r="E15" s="35"/>
    </row>
    <row r="16" ht="32" customHeight="1" spans="1:5">
      <c r="A16" s="34" t="s">
        <v>136</v>
      </c>
      <c r="B16" s="34" t="s">
        <v>137</v>
      </c>
      <c r="C16" s="34">
        <f t="shared" si="0"/>
        <v>207858.1</v>
      </c>
      <c r="D16" s="35">
        <v>207858.1</v>
      </c>
      <c r="E16" s="35"/>
    </row>
    <row r="17" ht="32" customHeight="1" spans="1:5">
      <c r="A17" s="35" t="s">
        <v>138</v>
      </c>
      <c r="B17" s="35" t="s">
        <v>139</v>
      </c>
      <c r="C17" s="35">
        <f>'[1]表2-1 (单位)'!$E$1102</f>
        <v>207858.1</v>
      </c>
      <c r="D17" s="35">
        <v>207858.1</v>
      </c>
      <c r="E17" s="35"/>
    </row>
    <row r="18" ht="32" customHeight="1" spans="1:5">
      <c r="A18" s="34" t="s">
        <v>140</v>
      </c>
      <c r="B18" s="34" t="s">
        <v>141</v>
      </c>
      <c r="C18" s="34">
        <f>C19</f>
        <v>3186887.55</v>
      </c>
      <c r="D18" s="34">
        <v>3186887.55</v>
      </c>
      <c r="E18" s="34">
        <f>E19</f>
        <v>6150000</v>
      </c>
    </row>
    <row r="19" ht="32" customHeight="1" spans="1:5">
      <c r="A19" s="34" t="s">
        <v>142</v>
      </c>
      <c r="B19" s="34" t="s">
        <v>143</v>
      </c>
      <c r="C19" s="35">
        <f>C20</f>
        <v>3186887.55</v>
      </c>
      <c r="D19" s="35">
        <v>3186887.55</v>
      </c>
      <c r="E19" s="35">
        <f>E20+E21</f>
        <v>6150000</v>
      </c>
    </row>
    <row r="20" ht="32" customHeight="1" spans="1:5">
      <c r="A20" s="35" t="s">
        <v>144</v>
      </c>
      <c r="B20" s="35" t="s">
        <v>145</v>
      </c>
      <c r="C20" s="35">
        <f>'[1]表2-1 (单位)'!$G$1097</f>
        <v>3186887.55</v>
      </c>
      <c r="D20" s="35">
        <v>3186887.55</v>
      </c>
      <c r="E20" s="35">
        <v>50000</v>
      </c>
    </row>
    <row r="21" ht="30" customHeight="1" spans="1:5">
      <c r="A21" s="67">
        <v>2130399</v>
      </c>
      <c r="B21" s="35" t="s">
        <v>146</v>
      </c>
      <c r="C21" s="35"/>
      <c r="D21" s="35"/>
      <c r="E21" s="35">
        <v>6100000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H10" sqref="H10"/>
    </sheetView>
  </sheetViews>
  <sheetFormatPr defaultColWidth="10" defaultRowHeight="13.5" outlineLevelCol="4"/>
  <cols>
    <col min="1" max="1" width="7.75" customWidth="1"/>
    <col min="2" max="2" width="25.25" customWidth="1"/>
    <col min="3" max="3" width="18.125" customWidth="1"/>
    <col min="4" max="4" width="17.625" customWidth="1"/>
    <col min="5" max="5" width="16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" t="s">
        <v>193</v>
      </c>
      <c r="B2" s="1"/>
      <c r="C2" s="1"/>
      <c r="D2" s="1"/>
      <c r="E2" s="1"/>
    </row>
    <row r="3" ht="22.75" customHeight="1" spans="1:5">
      <c r="A3" s="44"/>
      <c r="B3" s="44"/>
      <c r="C3" s="11"/>
      <c r="D3" s="11"/>
      <c r="E3" s="45" t="s">
        <v>36</v>
      </c>
    </row>
    <row r="4" ht="22.75" customHeight="1" spans="1:5">
      <c r="A4" s="46" t="s">
        <v>194</v>
      </c>
      <c r="B4" s="46"/>
      <c r="C4" s="46" t="s">
        <v>195</v>
      </c>
      <c r="D4" s="46"/>
      <c r="E4" s="46"/>
    </row>
    <row r="5" ht="22.75" customHeight="1" spans="1:5">
      <c r="A5" s="46" t="s">
        <v>191</v>
      </c>
      <c r="B5" s="46" t="s">
        <v>192</v>
      </c>
      <c r="C5" s="46" t="s">
        <v>117</v>
      </c>
      <c r="D5" s="46" t="s">
        <v>196</v>
      </c>
      <c r="E5" s="46" t="s">
        <v>197</v>
      </c>
    </row>
    <row r="6" ht="22.75" customHeight="1" spans="1:5">
      <c r="A6" s="46"/>
      <c r="B6" s="47" t="s">
        <v>117</v>
      </c>
      <c r="C6" s="48">
        <f>D6+E6</f>
        <v>3883688.07</v>
      </c>
      <c r="D6" s="48">
        <f>D7+D27</f>
        <v>3534475.96</v>
      </c>
      <c r="E6" s="48">
        <f>E16</f>
        <v>349212.11</v>
      </c>
    </row>
    <row r="7" ht="25" customHeight="1" spans="1:5">
      <c r="A7" s="33" t="s">
        <v>198</v>
      </c>
      <c r="B7" s="49" t="s">
        <v>199</v>
      </c>
      <c r="C7" s="50"/>
      <c r="D7" s="51">
        <f>SUM(D8:D15)</f>
        <v>3476545.96</v>
      </c>
      <c r="E7" s="51"/>
    </row>
    <row r="8" ht="25" customHeight="1" spans="1:5">
      <c r="A8" s="23" t="s">
        <v>200</v>
      </c>
      <c r="B8" s="52" t="s">
        <v>201</v>
      </c>
      <c r="C8" s="53"/>
      <c r="D8" s="54">
        <f>'[1]表2-1 (单位)'!$I$1097+'[1]表2-1 (单位)'!$O$1097</f>
        <v>1370723.04</v>
      </c>
      <c r="E8" s="54"/>
    </row>
    <row r="9" ht="25" customHeight="1" spans="1:5">
      <c r="A9" s="23" t="s">
        <v>202</v>
      </c>
      <c r="B9" s="52" t="s">
        <v>203</v>
      </c>
      <c r="C9" s="35"/>
      <c r="D9" s="35">
        <f>'[1]表2-1 (单位)'!$J$1097+'[1]表2-1 (单位)'!$N$1097</f>
        <v>539130.2</v>
      </c>
      <c r="E9" s="35"/>
    </row>
    <row r="10" ht="25" customHeight="1" spans="1:5">
      <c r="A10" s="23" t="s">
        <v>204</v>
      </c>
      <c r="B10" s="52" t="s">
        <v>205</v>
      </c>
      <c r="C10" s="35"/>
      <c r="D10" s="35">
        <f>'[1]表2-1 (单位)'!$L$1097+'[1]表2-1 (单位)'!$M$1097</f>
        <v>599504</v>
      </c>
      <c r="E10" s="35"/>
    </row>
    <row r="11" ht="25" customHeight="1" spans="1:5">
      <c r="A11" s="23" t="s">
        <v>206</v>
      </c>
      <c r="B11" s="52" t="s">
        <v>207</v>
      </c>
      <c r="C11" s="35"/>
      <c r="D11" s="35">
        <f>'[1]表2-1 (单位)'!$K$1097</f>
        <v>328318.2</v>
      </c>
      <c r="E11" s="35"/>
    </row>
    <row r="12" ht="25" customHeight="1" spans="1:5">
      <c r="A12" s="23" t="s">
        <v>208</v>
      </c>
      <c r="B12" s="52" t="s">
        <v>209</v>
      </c>
      <c r="C12" s="35"/>
      <c r="D12" s="35">
        <f>'[1]表2-1 (单位)'!$Q$1099</f>
        <v>416539.65</v>
      </c>
      <c r="E12" s="35"/>
    </row>
    <row r="13" ht="25" customHeight="1" spans="1:5">
      <c r="A13" s="23" t="s">
        <v>210</v>
      </c>
      <c r="B13" s="52" t="s">
        <v>211</v>
      </c>
      <c r="C13" s="35"/>
      <c r="D13" s="35">
        <f>'[1]表2-1 (单位)'!$R$1102</f>
        <v>144408.1</v>
      </c>
      <c r="E13" s="35"/>
    </row>
    <row r="14" ht="25" customHeight="1" spans="1:5">
      <c r="A14" s="23" t="s">
        <v>212</v>
      </c>
      <c r="B14" s="52" t="s">
        <v>213</v>
      </c>
      <c r="C14" s="35"/>
      <c r="D14" s="35">
        <f>'[1]表2-1 (单位)'!$S$1102</f>
        <v>63450</v>
      </c>
      <c r="E14" s="35"/>
    </row>
    <row r="15" ht="25" customHeight="1" spans="1:5">
      <c r="A15" s="23" t="s">
        <v>214</v>
      </c>
      <c r="B15" s="52" t="s">
        <v>215</v>
      </c>
      <c r="C15" s="35"/>
      <c r="D15" s="35">
        <f>'[1]表2-1 (单位)'!$U$1101+'[1]表2-1 (单位)'!$V$1101</f>
        <v>14472.77</v>
      </c>
      <c r="E15" s="35"/>
    </row>
    <row r="16" ht="25" customHeight="1" spans="1:5">
      <c r="A16" s="33" t="s">
        <v>216</v>
      </c>
      <c r="B16" s="33" t="s">
        <v>217</v>
      </c>
      <c r="C16" s="35"/>
      <c r="D16" s="34"/>
      <c r="E16" s="34">
        <v>349212.11</v>
      </c>
    </row>
    <row r="17" ht="25" customHeight="1" spans="1:5">
      <c r="A17" s="23" t="s">
        <v>218</v>
      </c>
      <c r="B17" s="23" t="s">
        <v>219</v>
      </c>
      <c r="C17" s="35"/>
      <c r="D17" s="35"/>
      <c r="E17" s="35">
        <v>50000</v>
      </c>
    </row>
    <row r="18" ht="25" customHeight="1" spans="1:5">
      <c r="A18" s="23" t="s">
        <v>220</v>
      </c>
      <c r="B18" s="23" t="s">
        <v>221</v>
      </c>
      <c r="C18" s="35"/>
      <c r="D18" s="35"/>
      <c r="E18" s="35">
        <v>20000</v>
      </c>
    </row>
    <row r="19" ht="25" customHeight="1" spans="1:5">
      <c r="A19" s="23" t="s">
        <v>222</v>
      </c>
      <c r="B19" s="23" t="s">
        <v>223</v>
      </c>
      <c r="C19" s="35"/>
      <c r="D19" s="35"/>
      <c r="E19" s="35">
        <v>2000</v>
      </c>
    </row>
    <row r="20" ht="25" customHeight="1" spans="1:5">
      <c r="A20" s="23" t="s">
        <v>224</v>
      </c>
      <c r="B20" s="23" t="s">
        <v>225</v>
      </c>
      <c r="C20" s="35"/>
      <c r="D20" s="35"/>
      <c r="E20" s="35">
        <v>25000</v>
      </c>
    </row>
    <row r="21" ht="25" customHeight="1" spans="1:5">
      <c r="A21" s="23" t="s">
        <v>226</v>
      </c>
      <c r="B21" s="35" t="s">
        <v>227</v>
      </c>
      <c r="C21" s="35"/>
      <c r="D21" s="35"/>
      <c r="E21" s="35">
        <v>15000</v>
      </c>
    </row>
    <row r="22" ht="25" customHeight="1" spans="1:5">
      <c r="A22" s="23" t="s">
        <v>228</v>
      </c>
      <c r="B22" s="35" t="s">
        <v>229</v>
      </c>
      <c r="C22" s="35"/>
      <c r="D22" s="35"/>
      <c r="E22" s="35">
        <v>50000</v>
      </c>
    </row>
    <row r="23" ht="25" customHeight="1" spans="1:5">
      <c r="A23" s="23" t="s">
        <v>230</v>
      </c>
      <c r="B23" s="35" t="s">
        <v>231</v>
      </c>
      <c r="C23" s="35"/>
      <c r="D23" s="35"/>
      <c r="E23" s="35">
        <v>6000</v>
      </c>
    </row>
    <row r="24" ht="25" customHeight="1" spans="1:5">
      <c r="A24" s="23" t="s">
        <v>232</v>
      </c>
      <c r="B24" s="35" t="s">
        <v>233</v>
      </c>
      <c r="C24" s="35"/>
      <c r="D24" s="35"/>
      <c r="E24" s="35">
        <v>20629.73</v>
      </c>
    </row>
    <row r="25" ht="25" customHeight="1" spans="1:5">
      <c r="A25" s="23" t="s">
        <v>234</v>
      </c>
      <c r="B25" s="35" t="s">
        <v>235</v>
      </c>
      <c r="C25" s="35"/>
      <c r="D25" s="35"/>
      <c r="E25" s="35">
        <v>20182.38</v>
      </c>
    </row>
    <row r="26" ht="25" customHeight="1" spans="1:5">
      <c r="A26" s="23" t="s">
        <v>236</v>
      </c>
      <c r="B26" s="35" t="s">
        <v>237</v>
      </c>
      <c r="C26" s="35"/>
      <c r="D26" s="35"/>
      <c r="E26" s="35">
        <v>140400</v>
      </c>
    </row>
    <row r="27" ht="25" customHeight="1" spans="1:5">
      <c r="A27" s="55">
        <v>303</v>
      </c>
      <c r="B27" s="34" t="s">
        <v>238</v>
      </c>
      <c r="C27" s="35"/>
      <c r="D27" s="34">
        <f>D28+D29</f>
        <v>57930</v>
      </c>
      <c r="E27" s="35"/>
    </row>
    <row r="28" ht="25" customHeight="1" spans="1:5">
      <c r="A28" s="56" t="s">
        <v>239</v>
      </c>
      <c r="B28" s="35" t="s">
        <v>240</v>
      </c>
      <c r="C28" s="35"/>
      <c r="D28" s="35">
        <f>'[1]表2-1 (单位)'!$Z$1098</f>
        <v>41250</v>
      </c>
      <c r="E28" s="35"/>
    </row>
    <row r="29" ht="25" customHeight="1" spans="1:5">
      <c r="A29" s="56" t="s">
        <v>241</v>
      </c>
      <c r="B29" s="35" t="s">
        <v>242</v>
      </c>
      <c r="C29" s="35"/>
      <c r="D29" s="35">
        <f>'[1]表2-1 (单位)'!$AA$1100</f>
        <v>16680</v>
      </c>
      <c r="E29" s="3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9" sqref="G19"/>
    </sheetView>
  </sheetViews>
  <sheetFormatPr defaultColWidth="10" defaultRowHeight="13.5" outlineLevelCol="7"/>
  <cols>
    <col min="1" max="1" width="26.125" customWidth="1"/>
    <col min="2" max="8" width="14.3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243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36</v>
      </c>
    </row>
    <row r="4" ht="22.75" customHeight="1" spans="1:8">
      <c r="A4" s="13" t="s">
        <v>186</v>
      </c>
      <c r="B4" s="13" t="s">
        <v>244</v>
      </c>
      <c r="C4" s="13"/>
      <c r="D4" s="13"/>
      <c r="E4" s="13"/>
      <c r="F4" s="13"/>
      <c r="G4" s="13" t="s">
        <v>245</v>
      </c>
      <c r="H4" s="13" t="s">
        <v>246</v>
      </c>
    </row>
    <row r="5" ht="22.75" customHeight="1" spans="1:8">
      <c r="A5" s="13"/>
      <c r="B5" s="13" t="s">
        <v>117</v>
      </c>
      <c r="C5" s="13" t="s">
        <v>247</v>
      </c>
      <c r="D5" s="13" t="s">
        <v>248</v>
      </c>
      <c r="E5" s="13" t="s">
        <v>249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250</v>
      </c>
      <c r="F6" s="13" t="s">
        <v>251</v>
      </c>
      <c r="G6" s="13"/>
      <c r="H6" s="13"/>
    </row>
    <row r="7" ht="22.75" customHeight="1" spans="1:8">
      <c r="A7" s="42" t="s">
        <v>117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 t="s">
        <v>2</v>
      </c>
      <c r="B8" s="43"/>
      <c r="C8" s="43"/>
      <c r="D8" s="43"/>
      <c r="E8" s="43"/>
      <c r="F8" s="43"/>
      <c r="G8" s="43"/>
      <c r="H8" s="43"/>
    </row>
    <row r="9" ht="22.7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984027777777778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30" sqref="C30"/>
    </sheetView>
  </sheetViews>
  <sheetFormatPr defaultColWidth="10" defaultRowHeight="15"/>
  <cols>
    <col min="1" max="1" width="9.76666666666667" customWidth="1"/>
    <col min="2" max="2" width="12" style="17" customWidth="1"/>
    <col min="3" max="3" width="20.375" style="17" customWidth="1"/>
    <col min="4" max="4" width="14.5" customWidth="1"/>
    <col min="5" max="5" width="15.25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" t="s">
        <v>252</v>
      </c>
      <c r="B2" s="19"/>
      <c r="C2" s="19"/>
      <c r="D2" s="1"/>
      <c r="E2" s="1"/>
      <c r="F2" s="1"/>
      <c r="G2" s="10"/>
      <c r="H2" s="10"/>
      <c r="I2" s="10"/>
      <c r="J2" s="10"/>
    </row>
    <row r="3" ht="22.75" customHeight="1" spans="1:10">
      <c r="A3" s="11"/>
      <c r="D3" s="11"/>
      <c r="E3" s="11"/>
      <c r="F3" s="11" t="s">
        <v>36</v>
      </c>
      <c r="G3" s="10"/>
      <c r="H3" s="10"/>
      <c r="I3" s="10"/>
      <c r="J3" s="10"/>
    </row>
    <row r="4" ht="33" customHeight="1" spans="1:10">
      <c r="A4" s="27" t="s">
        <v>253</v>
      </c>
      <c r="B4" s="22" t="s">
        <v>254</v>
      </c>
      <c r="C4" s="21" t="s">
        <v>255</v>
      </c>
      <c r="D4" s="27" t="s">
        <v>117</v>
      </c>
      <c r="E4" s="27" t="s">
        <v>114</v>
      </c>
      <c r="F4" s="27" t="s">
        <v>115</v>
      </c>
      <c r="G4" s="10"/>
      <c r="H4" s="10"/>
      <c r="I4" s="10"/>
      <c r="J4" s="10"/>
    </row>
    <row r="5" ht="30" customHeight="1" spans="1:10">
      <c r="A5" s="27"/>
      <c r="B5" s="28"/>
      <c r="C5" s="29" t="s">
        <v>117</v>
      </c>
      <c r="D5" s="30">
        <f>D6</f>
        <v>349212.11</v>
      </c>
      <c r="E5" s="30">
        <f>E6</f>
        <v>349212.11</v>
      </c>
      <c r="F5" s="31"/>
      <c r="G5" s="11"/>
      <c r="H5" s="11"/>
      <c r="I5" s="11"/>
      <c r="J5" s="11"/>
    </row>
    <row r="6" ht="30" customHeight="1" spans="1:6">
      <c r="A6" s="32">
        <v>1</v>
      </c>
      <c r="B6" s="33" t="s">
        <v>216</v>
      </c>
      <c r="C6" s="33" t="s">
        <v>217</v>
      </c>
      <c r="D6" s="34">
        <v>349212.11</v>
      </c>
      <c r="E6" s="34">
        <v>349212.11</v>
      </c>
      <c r="F6" s="35"/>
    </row>
    <row r="7" ht="30" customHeight="1" spans="1:6">
      <c r="A7" s="32">
        <v>2</v>
      </c>
      <c r="B7" s="23" t="s">
        <v>218</v>
      </c>
      <c r="C7" s="23" t="s">
        <v>219</v>
      </c>
      <c r="D7" s="35">
        <v>50000</v>
      </c>
      <c r="E7" s="35">
        <v>50000</v>
      </c>
      <c r="F7" s="35"/>
    </row>
    <row r="8" ht="30" customHeight="1" spans="1:6">
      <c r="A8" s="32">
        <v>3</v>
      </c>
      <c r="B8" s="23" t="s">
        <v>220</v>
      </c>
      <c r="C8" s="23" t="s">
        <v>221</v>
      </c>
      <c r="D8" s="35">
        <v>20000</v>
      </c>
      <c r="E8" s="35">
        <v>20000</v>
      </c>
      <c r="F8" s="35"/>
    </row>
    <row r="9" ht="30" customHeight="1" spans="1:6">
      <c r="A9" s="32">
        <v>4</v>
      </c>
      <c r="B9" s="23" t="s">
        <v>222</v>
      </c>
      <c r="C9" s="23" t="s">
        <v>223</v>
      </c>
      <c r="D9" s="35">
        <v>2000</v>
      </c>
      <c r="E9" s="35">
        <v>2000</v>
      </c>
      <c r="F9" s="35"/>
    </row>
    <row r="10" ht="30" customHeight="1" spans="1:6">
      <c r="A10" s="32">
        <v>5</v>
      </c>
      <c r="B10" s="23" t="s">
        <v>224</v>
      </c>
      <c r="C10" s="23" t="s">
        <v>225</v>
      </c>
      <c r="D10" s="35">
        <v>25000</v>
      </c>
      <c r="E10" s="35">
        <v>25000</v>
      </c>
      <c r="F10" s="35"/>
    </row>
    <row r="11" ht="30" customHeight="1" spans="1:6">
      <c r="A11" s="32">
        <v>6</v>
      </c>
      <c r="B11" s="23" t="s">
        <v>226</v>
      </c>
      <c r="C11" s="35" t="s">
        <v>227</v>
      </c>
      <c r="D11" s="35">
        <v>15000</v>
      </c>
      <c r="E11" s="35">
        <v>15000</v>
      </c>
      <c r="F11" s="35"/>
    </row>
    <row r="12" ht="30" customHeight="1" spans="1:6">
      <c r="A12" s="32">
        <v>7</v>
      </c>
      <c r="B12" s="23" t="s">
        <v>228</v>
      </c>
      <c r="C12" s="35" t="s">
        <v>229</v>
      </c>
      <c r="D12" s="35">
        <v>50000</v>
      </c>
      <c r="E12" s="35">
        <v>50000</v>
      </c>
      <c r="F12" s="35"/>
    </row>
    <row r="13" ht="30" customHeight="1" spans="1:6">
      <c r="A13" s="32">
        <v>8</v>
      </c>
      <c r="B13" s="23" t="s">
        <v>230</v>
      </c>
      <c r="C13" s="35" t="s">
        <v>231</v>
      </c>
      <c r="D13" s="35">
        <v>6000</v>
      </c>
      <c r="E13" s="35">
        <v>6000</v>
      </c>
      <c r="F13" s="35"/>
    </row>
    <row r="14" ht="30" customHeight="1" spans="1:6">
      <c r="A14" s="32">
        <v>9</v>
      </c>
      <c r="B14" s="23" t="s">
        <v>232</v>
      </c>
      <c r="C14" s="35" t="s">
        <v>233</v>
      </c>
      <c r="D14" s="35">
        <v>20629.73</v>
      </c>
      <c r="E14" s="35">
        <v>20629.73</v>
      </c>
      <c r="F14" s="35"/>
    </row>
    <row r="15" ht="30" customHeight="1" spans="1:6">
      <c r="A15" s="32">
        <v>10</v>
      </c>
      <c r="B15" s="23" t="s">
        <v>234</v>
      </c>
      <c r="C15" s="35" t="s">
        <v>235</v>
      </c>
      <c r="D15" s="35">
        <v>20182.38</v>
      </c>
      <c r="E15" s="35">
        <v>20182.38</v>
      </c>
      <c r="F15" s="35"/>
    </row>
    <row r="16" ht="30" customHeight="1" spans="1:6">
      <c r="A16" s="32">
        <v>11</v>
      </c>
      <c r="B16" s="23" t="s">
        <v>236</v>
      </c>
      <c r="C16" s="35" t="s">
        <v>237</v>
      </c>
      <c r="D16" s="35">
        <v>140400</v>
      </c>
      <c r="E16" s="35">
        <v>140400</v>
      </c>
      <c r="F16" s="35"/>
    </row>
    <row r="17" ht="30" customHeight="1" spans="1:6">
      <c r="A17" s="36"/>
      <c r="B17" s="37"/>
      <c r="C17" s="38"/>
      <c r="D17" s="36"/>
      <c r="E17" s="36"/>
      <c r="F17" s="36"/>
    </row>
    <row r="18" ht="30" customHeight="1" spans="1:6">
      <c r="A18" s="36"/>
      <c r="B18" s="37"/>
      <c r="C18" s="38"/>
      <c r="D18" s="36"/>
      <c r="E18" s="36"/>
      <c r="F18" s="36"/>
    </row>
    <row r="19" ht="30" customHeight="1" spans="1:6">
      <c r="A19" s="36"/>
      <c r="B19" s="37"/>
      <c r="C19" s="38"/>
      <c r="D19" s="36"/>
      <c r="E19" s="36"/>
      <c r="F19" s="36"/>
    </row>
    <row r="20" ht="30" customHeight="1" spans="1:6">
      <c r="A20" s="36"/>
      <c r="B20" s="39"/>
      <c r="C20" s="39"/>
      <c r="D20" s="36"/>
      <c r="E20" s="36"/>
      <c r="F20" s="36"/>
    </row>
    <row r="21" ht="30" customHeight="1" spans="1:6">
      <c r="A21" s="36"/>
      <c r="B21" s="39"/>
      <c r="C21" s="39"/>
      <c r="D21" s="36"/>
      <c r="E21" s="36"/>
      <c r="F21" s="36"/>
    </row>
    <row r="22" ht="30" customHeight="1" spans="1:6">
      <c r="A22" s="36"/>
      <c r="B22" s="39"/>
      <c r="C22" s="39"/>
      <c r="D22" s="36"/>
      <c r="E22" s="36"/>
      <c r="F22" s="36"/>
    </row>
    <row r="23" ht="30" customHeight="1" spans="1:6">
      <c r="A23" s="36"/>
      <c r="B23" s="39"/>
      <c r="C23" s="39"/>
      <c r="D23" s="36"/>
      <c r="E23" s="36"/>
      <c r="F23" s="36"/>
    </row>
    <row r="25" ht="13.5" spans="2:3">
      <c r="B25" s="16"/>
      <c r="C25" s="16"/>
    </row>
    <row r="26" ht="13.5" spans="2:3">
      <c r="B26" s="16"/>
      <c r="C26" s="16"/>
    </row>
    <row r="27" ht="13.5" spans="2:3">
      <c r="B27" s="16"/>
      <c r="C27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256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257</v>
      </c>
      <c r="B4" s="21"/>
      <c r="C4" s="22" t="s">
        <v>40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258</v>
      </c>
      <c r="B5" s="21" t="s">
        <v>259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117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260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2" t="s">
        <v>36</v>
      </c>
    </row>
    <row r="4" ht="22.75" customHeight="1" spans="1:5">
      <c r="A4" s="13" t="s">
        <v>186</v>
      </c>
      <c r="B4" s="13" t="s">
        <v>117</v>
      </c>
      <c r="C4" s="13" t="s">
        <v>261</v>
      </c>
      <c r="D4" s="13" t="s">
        <v>262</v>
      </c>
      <c r="E4" s="13" t="s">
        <v>263</v>
      </c>
    </row>
    <row r="5" ht="22.75" customHeight="1" spans="1:5">
      <c r="A5" s="14"/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19" sqref="B1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4" spans="1:2">
      <c r="A1" s="1" t="s">
        <v>264</v>
      </c>
      <c r="B1" s="1"/>
    </row>
    <row r="2" spans="1:1">
      <c r="A2" s="2" t="s">
        <v>265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266</v>
      </c>
      <c r="B5" s="4">
        <v>1</v>
      </c>
    </row>
    <row r="6" spans="1:2">
      <c r="A6" s="6" t="s">
        <v>267</v>
      </c>
      <c r="B6" s="7"/>
    </row>
    <row r="7" spans="1:2">
      <c r="A7" s="8" t="s">
        <v>268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花蕊龙</cp:lastModifiedBy>
  <dcterms:created xsi:type="dcterms:W3CDTF">2023-01-31T16:53:00Z</dcterms:created>
  <dcterms:modified xsi:type="dcterms:W3CDTF">2025-02-24T03:18:14Z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