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项目完成情况表" sheetId="21" r:id="rId1"/>
  </sheets>
  <definedNames>
    <definedName name="_xlnm.Print_Titles" localSheetId="0">项目完成情况表!$2:$6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<sst xmlns="http://schemas.openxmlformats.org/spreadsheetml/2006/main" count="1231" uniqueCount="363">
  <si>
    <t>宁县2023年财政衔接推进乡村振兴补助资金项目完成情况表</t>
  </si>
  <si>
    <t>序号</t>
  </si>
  <si>
    <t>项目类别</t>
  </si>
  <si>
    <t>项目名称</t>
  </si>
  <si>
    <t>建设
性质</t>
  </si>
  <si>
    <t>建设
起止
年限</t>
  </si>
  <si>
    <t>建设
地点</t>
  </si>
  <si>
    <t>建设内容与规模</t>
  </si>
  <si>
    <t>投资规模（万元）</t>
  </si>
  <si>
    <t>绩效目标</t>
  </si>
  <si>
    <t>项目
主管
（责任）
单位</t>
  </si>
  <si>
    <t>项目
实施
单位</t>
  </si>
  <si>
    <t>项目完成情况</t>
  </si>
  <si>
    <t>中央资金</t>
  </si>
  <si>
    <t>省级资金</t>
  </si>
  <si>
    <t>市级资金</t>
  </si>
  <si>
    <t>县级资金</t>
  </si>
  <si>
    <t>项目效益</t>
  </si>
  <si>
    <t>受益
村数
（个）</t>
  </si>
  <si>
    <t>受益
户数
（万户）</t>
  </si>
  <si>
    <t>受益
人口数
（万人）</t>
  </si>
  <si>
    <t>合计</t>
  </si>
  <si>
    <t>一、农业产业发展</t>
  </si>
  <si>
    <t>1.脱贫户、监测户产业发展</t>
  </si>
  <si>
    <t>新建</t>
  </si>
  <si>
    <t>2023年</t>
  </si>
  <si>
    <t>全县18个乡镇</t>
  </si>
  <si>
    <t>脱贫监测户、边缘贫困户、其他低收入群体增收产业发展、五小产业培育、庭院经济发展补助，巩固脱贫攻坚成果。根据《宁县“五小”产业扶持菜单》给予补助</t>
  </si>
  <si>
    <t>引导培育农户发展产业，增加农户收入，巩固脱贫成果</t>
  </si>
  <si>
    <t>县农业农村局</t>
  </si>
  <si>
    <t>乡（镇）村</t>
  </si>
  <si>
    <t>已完成</t>
  </si>
  <si>
    <t>2.脱贫户小额贷款贴息</t>
  </si>
  <si>
    <t>脱贫户、脱贫监测户、边缘贫困户、其他低收入群体有贷款需求的农户产业发展贷款，按照年息4.75%贴息</t>
  </si>
  <si>
    <t>解决农户产业发展资金短缺问题</t>
  </si>
  <si>
    <t>县乡村振兴局</t>
  </si>
  <si>
    <t>乡村振兴局</t>
  </si>
  <si>
    <t>3.产业发展贷款贴息</t>
  </si>
  <si>
    <t>新</t>
  </si>
  <si>
    <t>支持涉农企业发展比较优势明显、带动能力强、就业容量大的农业产业，解决产业提档升级的关键制约，激发经营主体活力，对达到一定标准的企业，按《宁县财政扶持农业产业发展资金管理实施细则》相关规定贴息。</t>
  </si>
  <si>
    <t>进一步培育壮大带动农业产业发展的龙头企业，促进农村一二三产业融合发展，增加农村就近就地务工岗位，增加农民收入。</t>
  </si>
  <si>
    <t>已变更</t>
  </si>
  <si>
    <t>4.草畜产业发展</t>
  </si>
  <si>
    <t>相关乡镇</t>
  </si>
  <si>
    <t>1.养牛专业村、专业户培育100万元。根据新培育养牛专业村农户现有养殖设施条件，按照“缺啥补啥”的原则，在圈舍改造、粪污处理、设施设备购置上予以扶持，每村至少带动发展50户以上农户养牛。2.全县养殖场（户）畜禽集中免疫、日常免疫、消毒灭源等100万元。重点开展防疫知识培训，提升动物防疫技能，开展消毒灭源工作，给辖区内的养殖场户提供消毒药品，组织专业技术人员入场户开展技术服务指导，减少疫病发生，保障全县畜牧业安全健康发展。</t>
  </si>
  <si>
    <t>培育草畜产业，增加群众养殖收入</t>
  </si>
  <si>
    <t>县畜牧兽医站</t>
  </si>
  <si>
    <t>乡(镇)村</t>
  </si>
  <si>
    <t>5.村集体经济发展</t>
  </si>
  <si>
    <t>选择43个脱贫村，每村投入村集体经济发展资金100万元，用于入股食用菌龙头企业，扩大生产规模，增强带动农户发展能力，资金收益权和所有权归村集体所有，按5%保底分红。村集体按照规定方式、程序确定收益用途。龙头企业吸纳脱贫劳动力务工增加劳务收入</t>
  </si>
  <si>
    <t>采用“企业+合作社+农户”模式，企业自产培养料在满足自身产销需求后，面向合作社及农户出售菌棒，通过技术指导、原料供应、销售渠道共享等方式，实施社会化生产，带动县内外合作社及农户发展草腐食用菌，龙头企业、合作社通过吸纳务工增加劳务收入和带动菇农发展产业，实现脱贫人口增收</t>
  </si>
  <si>
    <t>镇村</t>
  </si>
  <si>
    <t>6.村集体经济发展</t>
  </si>
  <si>
    <t>焦村镇、春荣镇、湘乐镇、良平镇、早胜镇</t>
  </si>
  <si>
    <t>焦村镇街上村、焦村镇高尉村、春荣镇昔沟村、湘乐镇庞川村、良平镇屯庄村、良平镇赵家村、良平镇三乐村、良平镇第家村、良平镇马家村、早胜镇北街村、早胜镇寺底村、早胜镇尚家村、早胜镇南北村、早胜镇李家村、早胜镇南街村等15个苹果基地村入股苹果产业500万元，按照5%保底分红，发展壮大村集体经济。</t>
  </si>
  <si>
    <t>安排入园务工人员350人，带动农户1600户，巩固“土地租赁、入园务工、入股分红”的联农带农利益联结机制。</t>
  </si>
  <si>
    <t>县果业发展中心</t>
  </si>
  <si>
    <t>7.村集体经济发展</t>
  </si>
  <si>
    <t>焦村镇西李村</t>
  </si>
  <si>
    <t>建办就业工厂配套设施，租赁增加村集体经济收入</t>
  </si>
  <si>
    <t>建办就业工厂，增加村集体经济收入，吸收当地群众就近就业增加劳务收入</t>
  </si>
  <si>
    <t>8.村集体经济发展</t>
  </si>
  <si>
    <t>和盛镇杨庄村</t>
  </si>
  <si>
    <t>投入村集体经济发展资金50万元，用于支持发展食用菌产业</t>
  </si>
  <si>
    <t>增加村集体经济收入，增加当地群众务工岗位增加劳务收入</t>
  </si>
  <si>
    <t>9.金银花产业发展</t>
  </si>
  <si>
    <t>规划建设金银花栽植核心区5个，当年新栽3000亩，构建东区为主，辐射全县的金银花产业带，资金用于农户金银花栽植苗木补贴等</t>
  </si>
  <si>
    <t>发展增收产业，提高农户收入水平</t>
  </si>
  <si>
    <t>农业农村局</t>
  </si>
  <si>
    <t>10.瓜菜产业发展</t>
  </si>
  <si>
    <t>南义乡、湘乐镇、春荣镇、新宁镇</t>
  </si>
  <si>
    <t>南义乡、湘乐镇、春荣镇、新宁镇区域内村组集中连片种植露地菜达到200亩以上，亩均物化补助300元，奖补131万元，带动周边农户种植露地蔬菜1万亩以上，带动农户300户1150人。</t>
  </si>
  <si>
    <t>11.苹果产业发展</t>
  </si>
  <si>
    <t>全县17个乡镇</t>
  </si>
  <si>
    <t>聚农合作社7500亩村集体苹果基地提质增效500万元，实施果树品质改良、水肥一体化管理、土壤有机质提升、病虫害防治，提高苹果商品率，增加果产业收益。</t>
  </si>
  <si>
    <t>发展增收产业，提高农户收入水平，安排入园务工人员400人，巩固“土地租赁、入园务工、入股分红”的联农带农利益联结机制。</t>
  </si>
  <si>
    <t>12.重点农业产业示范项目奖补</t>
  </si>
  <si>
    <t>鼓励引导农业产业化企业发展精深加工，支持具有较好资源禀赋、良好市场前景、管理规范、效益明显、联农带农富农增收效果突出的新型经营主体延链、补链、强链，促进农村一二三产业融合发展。具体根据《宁县财政扶持农业产业发展资金管理实施细则》进行奖补。</t>
  </si>
  <si>
    <t>相关重点农业产业企业</t>
  </si>
  <si>
    <t>13.高效农业发展</t>
  </si>
  <si>
    <t>鼓励合作社、农户引进高新技术农机，发展高效农业，对购买的国内外技术先进、智能化优势大、作业效率高、产出效果好的新型农机具，按照2021-2023年农机购置实行定额补贴的标准补贴外，再落实县级补助政策，合计补贴资金总额不超过购机总价的50%。</t>
  </si>
  <si>
    <t>提高农业生产现代化程度，调整农业生产结构，增加农业产出及农民收益。</t>
  </si>
  <si>
    <t>县农机服务中心</t>
  </si>
  <si>
    <t>14.光伏产业发展</t>
  </si>
  <si>
    <t>光伏产业发展</t>
  </si>
  <si>
    <t xml:space="preserve">在乡村建设示范村农户屋顶安装分布式光伏及冬季取暖设施，方便群众用电，增加农户收入，发挥农村清洁能源使用典型示范作用。
</t>
  </si>
  <si>
    <t>贯彻落实绿色发展理念，改善农村群众居住环境，提高农村群众生活质量，光伏发电并网出售增加群众收入。</t>
  </si>
  <si>
    <t>正在加快项目实施进度</t>
  </si>
  <si>
    <t>户用光伏发电站运行维护费用50万元，提高现有759户脱贫户户用光伏电站发电效率。</t>
  </si>
  <si>
    <t>增加农民种粮积极性，提高粮食产量，增加农民收入</t>
  </si>
  <si>
    <t>县发改局</t>
  </si>
  <si>
    <t>15.农业科技示范奖补</t>
  </si>
  <si>
    <t>农业科技示范项目建设补助</t>
  </si>
  <si>
    <t>焦村镇</t>
  </si>
  <si>
    <t>食用菌发酵基料、鲜菇冷链专用运输设备采购项目奖补5万元，恒瑞康生物科技有限公司三期建设项目奖补10万元，废菌料生产生物有机肥生产线建设项目奖补5万元，食用菌农产品科技安全平台建设项目奖补5万元，食用菌及深加工产品展销平台打造项目奖补5万元，焦村镇小麦宽幅匀播及新品种引进示范项目、焦村镇粮饲兼用型玉米种植推广示范项目、焦村镇金银花栽植科技示范带项目奖补20万元</t>
  </si>
  <si>
    <t>食用菌产业带动农户嵌入食用菌产业链，同时增加务工岗位，增加农户收入。高产粮食产业通过各种新技术推广，带动周边群众共同发展，增加农户收入。</t>
  </si>
  <si>
    <t>早胜镇</t>
  </si>
  <si>
    <t>早胜镇高效粮食生产示范区科技推广项目奖补20万元，早胜镇中泰种养殖农民专业合作社小麦技术推广项目奖补15万元，甘肃放羊娃农业科技有限公司冬小麦良种繁育基地建设奖补10万元，甘肃稔农农业发展有限公司玉米技术推广奖补5万元</t>
  </si>
  <si>
    <t>通过发展高产粮食产业，通过各种新技术推广，带动周边群众共同发展，增加农户收入。</t>
  </si>
  <si>
    <t>中村镇</t>
  </si>
  <si>
    <t>中村镇粮食农业科技示范推广项目奖补30万元，中村镇小麦宽幅匀播及新品种引进示范项目奖补20万元</t>
  </si>
  <si>
    <t>农业科技示范点创建补助</t>
  </si>
  <si>
    <t>早胜镇、中村镇、南义乡、平子镇</t>
  </si>
  <si>
    <t>早胜镇粮食高效生产示范点项目奖补10万元，中村镇复种马铃薯示范点项目奖补10万元，早胜镇南街村冬小麦新品种引进繁育示范项目奖补10万元，宁县食用菌全产业链项目奖补10万元，聚农公司焦村镇袁马、玉村苹果基地果园提质增效项目奖补10万元</t>
  </si>
  <si>
    <t>通过发展高产粮食、瓜菜、养殖等产业，推广新技术，带动农户嵌入产业链，引领周边群众共同发展，同时增加务工岗位，增加农户收入。</t>
  </si>
  <si>
    <t>16.产业发展配套设施建设</t>
  </si>
  <si>
    <t>产业道路建设</t>
  </si>
  <si>
    <t>焦村镇王咀村</t>
  </si>
  <si>
    <t>养殖产业基地新修硬化道路1.9公里</t>
  </si>
  <si>
    <t>解决农村产业发展瓶颈、农产品运输通行难问题</t>
  </si>
  <si>
    <t>县交通局</t>
  </si>
  <si>
    <t>乡村</t>
  </si>
  <si>
    <t>已完工</t>
  </si>
  <si>
    <t>和盛镇范家村</t>
  </si>
  <si>
    <t>苹果产业基地新修硬化道路2.346公里</t>
  </si>
  <si>
    <t>米桥镇屈家村</t>
  </si>
  <si>
    <t>苗林产业基地新修硬化道路4.4公里</t>
  </si>
  <si>
    <t>春荣镇新庄村</t>
  </si>
  <si>
    <t>金银花产业基地新修硬化道路2.236公里</t>
  </si>
  <si>
    <t>春荣镇昔沟村</t>
  </si>
  <si>
    <t>瓜菜产业基地新修硬化道路2.501公里</t>
  </si>
  <si>
    <t>良平镇赵家村</t>
  </si>
  <si>
    <t>苹果产业基地新修硬化道路2.8公里</t>
  </si>
  <si>
    <t>中村镇苏韩村</t>
  </si>
  <si>
    <t>高产粮食种植基地新修硬化道路0.998公里</t>
  </si>
  <si>
    <t>早胜镇寺底村</t>
  </si>
  <si>
    <t>高产粮食种植基地新修硬化道路1.335公里</t>
  </si>
  <si>
    <t>太昌镇刘堡村</t>
  </si>
  <si>
    <t>养殖产业基地新修硬化道路3.4公里（项目总投资204万元，本次安排98.1万元）</t>
  </si>
  <si>
    <t>瓦斜乡瓦斜村</t>
  </si>
  <si>
    <t>养殖产业基地新修硬化道路3.297公里（项目总投资197.82万元，本次安排136.95万元）</t>
  </si>
  <si>
    <t>盘克镇罗卜咀</t>
  </si>
  <si>
    <t>养殖产业基地新修硬化道路3.5公里</t>
  </si>
  <si>
    <t>米桥镇宋家村</t>
  </si>
  <si>
    <t>养殖（牛）产业基地新修硬化道路0.82公里</t>
  </si>
  <si>
    <t>平子镇蒋邑村</t>
  </si>
  <si>
    <t>养殖（鸡、猪）产业基地新修硬化道路2.155公里</t>
  </si>
  <si>
    <t>良平镇老庄村</t>
  </si>
  <si>
    <t>高产粮食（玉米）生产基地新修硬化道路0.936公里</t>
  </si>
  <si>
    <t>中村镇秦店村</t>
  </si>
  <si>
    <t>高产粮食（玉米）生产基地新修硬化道路1.297公里</t>
  </si>
  <si>
    <t>中村镇西王村</t>
  </si>
  <si>
    <t>养殖（羊）产业基地新修硬化道路1.686公里</t>
  </si>
  <si>
    <t>太昌镇杨咀村</t>
  </si>
  <si>
    <t>西瓜种植生产基地新修硬化道路1.514公里</t>
  </si>
  <si>
    <t>新庄镇新华村</t>
  </si>
  <si>
    <t>养殖（羊）产业基地新修硬化道路2.55公里</t>
  </si>
  <si>
    <t>新庄镇西南门村</t>
  </si>
  <si>
    <t>粮食生产功能区（大豆玉米带状复合种植）基地新修硬化道路1.182公里</t>
  </si>
  <si>
    <t>焦村镇樊浩村</t>
  </si>
  <si>
    <t>养殖（牛）产业基地新修硬化道路1.836公里</t>
  </si>
  <si>
    <t>南义乡北庄村</t>
  </si>
  <si>
    <t>养殖（鸡）产业基地新修硬化道路1.42公里</t>
  </si>
  <si>
    <t>瓦斜乡庄科村</t>
  </si>
  <si>
    <t>养殖产业基地新修硬化道路1.8公里</t>
  </si>
  <si>
    <t>湘乐镇方寨村</t>
  </si>
  <si>
    <t>金银花种植生产基地新修硬化道路2.0公里</t>
  </si>
  <si>
    <t>新宁镇刘塬村</t>
  </si>
  <si>
    <t>粮食生产功能区（玉米种植）基地新修硬化道路1.61公里</t>
  </si>
  <si>
    <t>九岘乡左家川村</t>
  </si>
  <si>
    <t>粮食生产功能区（玉米种植）基地新修硬化道路1.6公里</t>
  </si>
  <si>
    <t>早胜镇北街村、寺底村、南北村</t>
  </si>
  <si>
    <t>高产粮食生产基地新修砂石道路1.84公里</t>
  </si>
  <si>
    <t>南义乡焦台村、寨河村</t>
  </si>
  <si>
    <t>瓜菜生产基地新修砂石道路1.353公里</t>
  </si>
  <si>
    <t>良平镇贾家村、第家村</t>
  </si>
  <si>
    <t>高产粮食生产基地新修砂石道路1.249公里</t>
  </si>
  <si>
    <t>以工代赈方式新修硬化生猪养殖基地产业道路0.86公里</t>
  </si>
  <si>
    <t>解决农产品运输通行难问题，增加农村低收入人口收入</t>
  </si>
  <si>
    <t>产业配套设施建设</t>
  </si>
  <si>
    <t>瓦斜乡庄科村生猪繁育场配套建设电力设施（总投资198.89万元，东西部协作资金已安排60万元，本次安排138.89万元）。</t>
  </si>
  <si>
    <t>增加当地群众就地就近务工岗位，为当地生猪饲养户提供优良品质仔猪，带动周边群众发展生猪养殖产业，增加群众收入</t>
  </si>
  <si>
    <t>产业道路硬化及维修</t>
  </si>
  <si>
    <t>和盛镇店子村、庙底村</t>
  </si>
  <si>
    <t>西瓜种植基地店子村维修水毁道路1处，庙底村硬化道路0.204公里</t>
  </si>
  <si>
    <t>产业道路维修</t>
  </si>
  <si>
    <t>和盛镇显头村</t>
  </si>
  <si>
    <t>西瓜种植基地显头村水毁道路维修1处</t>
  </si>
  <si>
    <t>和盛镇惠家村、东乐村</t>
  </si>
  <si>
    <t>特色养殖基地惠家村维修砂石路2.017公里，东乐村新修排水0.45公里</t>
  </si>
  <si>
    <t>金银花栽植基地新修砂石道路1.2公里</t>
  </si>
  <si>
    <t>产业路维修及硬化</t>
  </si>
  <si>
    <t>中村镇中村、平定村、新堡村</t>
  </si>
  <si>
    <t>苹果种植基地中村、平定、新堡村沿线修补硬化路面719平方米，新修硬化道路0.51公里</t>
  </si>
  <si>
    <t>中村镇刘家村、政平村、新源村</t>
  </si>
  <si>
    <t>新修刘家腾尔千头牛场产业路0.376公里,新修正长路至唐塔道路0.137公里,新源村道路硬化0.154公里</t>
  </si>
  <si>
    <t>产业基地配套设施建设</t>
  </si>
  <si>
    <t>中村镇中村</t>
  </si>
  <si>
    <t>苹果产业基地人行道810米及排水等配套设施建设</t>
  </si>
  <si>
    <t>养羊基地新修硬化道路0.769公里，新修硬化面积2169平米</t>
  </si>
  <si>
    <t>高产粮食种植基地新修硬化道路1.182公里</t>
  </si>
  <si>
    <t>高产粮食基地新修硬化道路0.983公里</t>
  </si>
  <si>
    <t>高产粮食基地新修硬化道路1.035公里</t>
  </si>
  <si>
    <t>高产粮食基地新修硬化道路0.76公里</t>
  </si>
  <si>
    <t>高产粮食种植基地新修硬化道路1.082公里</t>
  </si>
  <si>
    <t>苹果种植基地新修硬化道路1.31公里</t>
  </si>
  <si>
    <t>养殖基地排水设施完善工程，恢复路面78平方米，铺设矩型盖板边沟464米、边沟涵6米</t>
  </si>
  <si>
    <t>养殖基地硬化路肩及排水工程，新修硬化路肩1.518公里</t>
  </si>
  <si>
    <t>养殖基地硬化路肩及排水工程，新建排水15米，铺设涵管1334米，恢复路面119平方米</t>
  </si>
  <si>
    <t>养殖基地排水设施完善工程，新建盖板边沟534米</t>
  </si>
  <si>
    <t>早胜镇南北村</t>
  </si>
  <si>
    <t>高产粮食种植基地新修硬化道路0.948公里</t>
  </si>
  <si>
    <t>新庄镇米家沟村</t>
  </si>
  <si>
    <t>高产粮食种植基地新修硬化道路1.086公里</t>
  </si>
  <si>
    <t>高产粮食种植基地新修硬化道路1.121公里</t>
  </si>
  <si>
    <t>中村镇新城村</t>
  </si>
  <si>
    <t>高产粮食生产基地铺设排水管道1768米</t>
  </si>
  <si>
    <t>良平镇贾家村</t>
  </si>
  <si>
    <t>高产粮食基地新修硬化道路0.676公里</t>
  </si>
  <si>
    <t>高产粮食基地新修硬化道路0.597公里</t>
  </si>
  <si>
    <t>产业道路硬化</t>
  </si>
  <si>
    <t>平子镇孟城村</t>
  </si>
  <si>
    <t>高产粮食种植基地新修硬化道路0.828公里</t>
  </si>
  <si>
    <t>养殖基地新修硬化道路0.751公里</t>
  </si>
  <si>
    <t>高产粮食基地新修砂化道路及硬化路肩3.344公里</t>
  </si>
  <si>
    <t>瓜菜种植基地新修硬化道路0.482公里，处理水毁路1处</t>
  </si>
  <si>
    <t>湘乐镇庞川村</t>
  </si>
  <si>
    <t>瓜菜生产基地新建跨沟桥1座</t>
  </si>
  <si>
    <t>红色文化旅游产业发展</t>
  </si>
  <si>
    <t>太昌镇联合村</t>
  </si>
  <si>
    <t>建设红色大讲堂1处。</t>
  </si>
  <si>
    <t>米桥镇高仓村</t>
  </si>
  <si>
    <t>高产粮食种植基地新修硬化道路0.926公里</t>
  </si>
  <si>
    <t>高产粮食种植基地新修硬化道路0.849公里</t>
  </si>
  <si>
    <t>长庆桥镇叶王村</t>
  </si>
  <si>
    <t>乡村旅游基地新修硬化道路1.433公里</t>
  </si>
  <si>
    <t>二、农村就业</t>
  </si>
  <si>
    <t>1.村级公益岗位</t>
  </si>
  <si>
    <t>全县257个行政村公益岗位人员补助，每人每月500元</t>
  </si>
  <si>
    <t>解决低收入劳动力(含边缘户)外出务工困难问题</t>
  </si>
  <si>
    <t>县人社局</t>
  </si>
  <si>
    <t>2.“两后生”培训</t>
  </si>
  <si>
    <t>扶持3333人（次）接受中等职业教育（含普通中专、成人中专、职业高中、技工院校）、高等职业教育（含各类大专学校、高职以及已改制为职业院校的三本院校）的脱贫人口、监测帮扶对象，每人每学期补助1500元</t>
  </si>
  <si>
    <t>使农村低收入家庭新生劳动力掌握就业技能，实现脱贫稳定</t>
  </si>
  <si>
    <t>3.乡村就业工厂建设及奖补</t>
  </si>
  <si>
    <t>1.对当年新建办的20家乡村就业工厂，按《宁县2023年乡村就业工厂建办实施方案》认定后落实奖补资金。2.对已认定的乡村就业工厂（帮扶车间），根据吸纳脱贫劳动力人数按3000元/人标准进行奖补。</t>
  </si>
  <si>
    <t>4.脱贫人口稳岗就业</t>
  </si>
  <si>
    <t>脱贫劳动力、监测户劳动力省外市外务工一次性路费补（对报回外出务工交通补贴完整申报资料的，每人在前期预发的基础上，根据不同外出务工地点，补发100-400元）</t>
  </si>
  <si>
    <t>鼓励农村低收入家庭劳动力稳定就业，实现脱贫稳定。</t>
  </si>
  <si>
    <t>县就业劳务局</t>
  </si>
  <si>
    <t>三、基础设施建设</t>
  </si>
  <si>
    <t>1.农村灾后住房建设补助</t>
  </si>
  <si>
    <t>2022年</t>
  </si>
  <si>
    <t>和盛镇、新庄镇、焦村镇、瓦斜乡、新宁镇、中村镇、早胜镇、平子镇</t>
  </si>
  <si>
    <t>农村受灾群众住房建设补贴。其中，38户重建，1户维修。</t>
  </si>
  <si>
    <t>解决农村群众住房安全问题。</t>
  </si>
  <si>
    <t>县应急管理局</t>
  </si>
  <si>
    <t>2.农村安全饮水</t>
  </si>
  <si>
    <t>米桥高仓供水站水源补充工程</t>
  </si>
  <si>
    <t>米桥镇</t>
  </si>
  <si>
    <t>新打220m深机井1眼，配套安装200QJ20-186/14（18.5kw）潜水泵1台，安装自耦降压配电控制柜（30kw）1台。铺设Dn90PE(1.0Mpa)上水管道1000m，上水管道穿路2处，共12m。安装铁艺围栏120m。新建配电房(9m2）1间。输变电线路：安装50KVA变压器1台，高压计量器1台，10KV高压线路0.70km；低压线路0.05km</t>
  </si>
  <si>
    <t>解决农村人口安全饮水问题</t>
  </si>
  <si>
    <t>县水务局</t>
  </si>
  <si>
    <t>已变更为金村供水管道改造工程并完工</t>
  </si>
  <si>
    <t>金村乡崔庄供水站维修工程</t>
  </si>
  <si>
    <t>金村乡</t>
  </si>
  <si>
    <t>维修850m深机井1眼，安装200QJ32-559/43型（90kw）潜水泵1台；安装Dg108上水钢管（无缝钢管δ=6mm）650m；更换铜芯聚氯乙烯绝缘电缆（3×150mm2）650m。更换水塔Dg108上水、供水钢管（涂塑钢管δ=6mm）60m。净化车间更换精密过滤器1台，屋面防水120m2。排水工程：铺设Dn110Pvc管（1.0Mpa）300m</t>
  </si>
  <si>
    <t>盘克街东供水站水源补充工程</t>
  </si>
  <si>
    <t>盘克镇</t>
  </si>
  <si>
    <t>新打220m深机井1眼，配套安装200QJ20-186/14（18.5kw）潜水泵1台，安装自耦降压配电控制柜（30kw）1台。铺设Dn90PE(1.0Mpa)上水管道650m，上水管道穿路2处，共12m。安装铁艺围栏120m。新建配电房(9m2）1间。输变电线路：安装50KVA变压器1台，高压计量器1台，10KV高压线路0.60km；低压线路0.05km</t>
  </si>
  <si>
    <t>南义供水站补充水源工程</t>
  </si>
  <si>
    <t>南义乡</t>
  </si>
  <si>
    <t>①水源工程：新打850m深机井1眼，安装200QJ32-559/43型（90kw）潜水泵1台；铺设Dn125PE(1.0Mpa)上水管道500m，上水管道穿路2处，共12m；新建200m3矩形地下原水池1座；配电房(9m2）1间；铁艺围栏120m；安装机井自控设备及监控设备1套。②净水车间扩建工程：扩建钢结构净水车间41.04m2；安装水处理设备（30m³/h）1套。③加压泵站工程：新建加压泵房（57.20m2）1座；安装DFGL16-60型管道泵（20m3/h，58m扬程）2台，DFGL16-50型管道泵（10m3/h，67m扬程）2台。铺设Dn110PE管（1.0Mpa）供水管道12204m；供水管道穿路13处，共104m；新建闸阀井6座</t>
  </si>
  <si>
    <t>瓦斜乡供水站水源补充工程</t>
  </si>
  <si>
    <t>瓦斜乡</t>
  </si>
  <si>
    <t>新打850m深机井1眼，安装200QJ32-559/43型（90kw）潜水泵1台；铺设Dn125PE(1.0Mpa)上水管道500m；铁艺围栏120m；架设低压线路0.20km</t>
  </si>
  <si>
    <t>焦村镇樊浩供水站水源补充工程</t>
  </si>
  <si>
    <t>新打220m深机井1眼，配套安装200QJ20-186/14（18.5kw）潜水泵1台，安装自耦降压配电控制柜（30kw）1台。铺设Dn90PE(1.0Mpa)上水管道650m，上水管道穿路2处，共12m。安装铁艺围栏120m。架设低压线路0.65km。②水源管网联通：铺设Dn75Pe（1.0MPa）管350m；新建闸阀井2座，供水管线穿路2处，共12m</t>
  </si>
  <si>
    <t>中村供水站供水管线改造工程</t>
  </si>
  <si>
    <t>①供水站管道改造工程：铺设100级Pe管线2380m，其中：Dn110PE(1.6Mpa)管道1580m，Dn75PE(1.0Mpa)管道800m。新建闸阀井3座；定向钻施工1580m。②孙安村供水管道更换：铺设100级Pe管线8236m，其中：Dn90PE(1.0Mpa)管道1200m，Dn75PE(1.0Mpa)管道2148m，Dn63PE(1.6Mpa)管道4888m。新建闸阀井8座；定向钻施工10处，共100m</t>
  </si>
  <si>
    <t>中村乔家泵站扬水维修工程</t>
  </si>
  <si>
    <t>铺设Dg50无缝钢管（壁厚δ=5mm）500m；上水管道穿路1处，12m；新建C20镇墩4座；安装200QJ10-248/16（18.5kw）潜水泵1台。新建12m30m3水塔1座；新建闸阀井1座，配电房维修1间。输变电线路:架设低压线路0.46km</t>
  </si>
  <si>
    <t>早胜镇南庄村水源补充工程</t>
  </si>
  <si>
    <t>新打220m深机井1眼，配套安装200QJ20-186/14（18.5kw）潜水泵1台，安装自耦降压配电控制柜（30kw）1台。铺设Dn90PE（1.0Mpa）上水管道500m。架设低压线路0.50km</t>
  </si>
  <si>
    <t>老旧供水设施及管网更新改造工程及零星管道改造工程</t>
  </si>
  <si>
    <t>早胜镇、良平镇、春荣镇、和盛镇、新庄镇、南义乡、长庆桥镇</t>
  </si>
  <si>
    <t>1、早胜镇供水管网改造工程：田屯庄-葡萄沟供水管网改造工程：铺设100级Pe管线1300m，其中：Dn90PE(1.0Mpa)管道1300m。新建闸阀井2座；管线穿路2处，12m。史家城至尚家村供水管网改造工程：铺设100级Pe管线2000m，其中：Dn75PE(1.0Mpa)管道2000m。新建闸阀井3座；管线穿路2处，12m。2、早胜镇西头村供水站维修：水毁院坪拆除与恢复：拆除砖围墙39m3，砼拆除15m3，土方外运54m3，3:7灰土夯填7.8m3，C20砼院坪15m3，M7.5水泥砂浆砌砖墙39m3。3、良平镇南站维修工程:维修围墙15m。4、春荣镇石鼓村供水站维修工程：铺设各类管线350m，其中：Dn75PE(1.0Mpa)管道150m，Dn110PE（1.0Mpa）管道150m， Dg108连接钢管（无缝钢管δ=6mm）含保温50m。管线穿路2处，42m。5、春荣镇水站维修：维修300m3蓄水池1座。6、和盛镇塬区供水站维修：500m3蓄水池保温墙1座，管理房踏步维修（5间），大门墩1座，铁艺围墙40m。7、新庄供水站维修：维修100m3蓄水池1座。8、新庄镇邵家至雨落坪供水管道维修:铺设100级Pe管线2000m，其中：Dn50PE(1.0Mpa)管道2000m。管线穿路2处，12m。新建闸阀井2座。9、春荣镇万塬村九组泵站维修工程：铺设Dg76无缝钢管（含防腐）1800m，新建镇墩6座，管线穿路2处，12m；安装200QJ10-248/16（18.5kw）潜水泵1台。10、南义乡刘寨、高仓、五里坡管网维修工程：铺设100级Pe管线2000m，其中：Dn50PE(1.6Mpa)管道2000m。管线穿路2处，12m。新建闸阀井4座。11、长庆桥镇供水管网维修工程：铺设100级Pe管线600m，其中：Dn50PE(1.6Mpa)管道600m。100级Pe管线26.043km，其中：Dn110PE管（1.0Mpa）2580m，Dn90PE管（1.0Mpa）2460m，Dn75PE管（1.0Mpa）3150m，Dn63PE管（1.25Mpa）3551m,Dn50PE管（1.6Mpa）3500m,Dn40PE管（1.6Mpa）4950m,Dn32PE管（1.6Mpa）5852m</t>
  </si>
  <si>
    <t>新宁镇供水站配电改造工程</t>
  </si>
  <si>
    <t>新宁镇</t>
  </si>
  <si>
    <t>更换10kv高压线路1.6km</t>
  </si>
  <si>
    <t>已变更为焦村街上村等3处供水站输配电工程并完工</t>
  </si>
  <si>
    <t>早胜供水站水源补充工程</t>
  </si>
  <si>
    <t>良平镇</t>
  </si>
  <si>
    <t>新打240m深机井1眼，配套安装200QJ20-218/14（18.5kw）潜水泵1台，安装自耦降压配电控制柜（30kw）1台。铺设Dn90PE(1.0Mpa)上水管道650m，上水管道穿路2处，共12m。安装铁艺围栏120m。架设低压线路0.85km</t>
  </si>
  <si>
    <t>焦村镇下个村供水工程</t>
  </si>
  <si>
    <t>新建高位水塔1座</t>
  </si>
  <si>
    <t>已变更为焦村西卜等6个村组供水应急工程并完工</t>
  </si>
  <si>
    <t>和盛镇供水站水源补充工程</t>
  </si>
  <si>
    <t>和盛镇</t>
  </si>
  <si>
    <t>新打240m深机井1眼，配套安装200QJ20-218/14（18.5kw）潜水泵1台，安装自耦降压配电控制柜（30kw）1台。铺设Dn90PE(1.0Mpa)上水管道850m，上水管道穿路4处，共24m。安装铁艺围栏120m。架设低压线路0.75km</t>
  </si>
  <si>
    <t>基层供水站反渗透设备更换</t>
  </si>
  <si>
    <t>湘乐镇、金村乡、九岘乡</t>
  </si>
  <si>
    <t>更换湘乐镇宇村供水站、金村乡供水站、九岘乡供水站反渗透膜元件及相关配件各1套</t>
  </si>
  <si>
    <t>已奕更为湘乐村应急供水工程并完工</t>
  </si>
  <si>
    <t>3.村组道路建设</t>
  </si>
  <si>
    <t>南义乡刘寨村</t>
  </si>
  <si>
    <t>以工代赈方式新修硬化道路4.012公里</t>
  </si>
  <si>
    <t>解决农村人口、农产品运输通行难问题，增加农村低收入人口收入</t>
  </si>
  <si>
    <t>4.易地扶贫搬迁贷款贴息</t>
  </si>
  <si>
    <t>续建</t>
  </si>
  <si>
    <t>安排易地扶贫搬迁贴息资金305万元，省级审核确定到县额度后，由县区据实结算支付。</t>
  </si>
  <si>
    <t>解决农户易地扶贫搬迁资金不足问题</t>
  </si>
  <si>
    <t>县政府金融办</t>
  </si>
  <si>
    <t>金融办</t>
  </si>
  <si>
    <t>5.易地扶贫搬迁政府债券贴息</t>
  </si>
  <si>
    <t>易地扶贫搬迁一般政府债券利息补贴</t>
  </si>
  <si>
    <t>县财政局</t>
  </si>
  <si>
    <t>财政局</t>
  </si>
  <si>
    <t>6.排水设施完善</t>
  </si>
  <si>
    <t>米桥镇老庙村</t>
  </si>
  <si>
    <t>新建梯形边沟3.22公里，矩形盖板边沟0.3公里,急流槽0.375公里,蒸发池1座，过路涵1处，安防工程及其他配套建设。</t>
  </si>
  <si>
    <t>7.排水设施完善</t>
  </si>
  <si>
    <t>湘乐镇湘乐村</t>
  </si>
  <si>
    <t>硬化边沟0.961公里，排水沟0.673公里，过路板涵1处。</t>
  </si>
  <si>
    <t>8.巷道及进户路硬化</t>
  </si>
  <si>
    <t>硬化巷道路0.553公里，硬化进户路0.12公里</t>
  </si>
  <si>
    <t>四、乡村建设</t>
  </si>
  <si>
    <t>1.乡村建设示范乡镇</t>
  </si>
  <si>
    <t>和盛镇示范建设</t>
  </si>
  <si>
    <t>加强乡镇基础设施建设，推进基础设施一体建设一体管护；促进地方特色产业发展，提升群众收入水平；实施生态环境保护和人居环境整治，实现乡镇美丽整洁宜居。</t>
  </si>
  <si>
    <t>创建乡村振兴省级示范乡镇，为其他乡镇后续开展示范创建工作积累经验、探索路径。</t>
  </si>
  <si>
    <t>中村镇示范建设</t>
  </si>
  <si>
    <t>创建乡村振兴市级示范乡镇，为其他乡镇后续开展示范创建工作积累经验、探索路径。</t>
  </si>
  <si>
    <t>2.乡村建设示范村</t>
  </si>
  <si>
    <t>焦村镇西李村示范建设</t>
  </si>
  <si>
    <t>加强村级基础设施建设，促进地方特色产业发展，实施生态环境保护和人居环境整治，实现农村美丽整洁宜居。</t>
  </si>
  <si>
    <t>创建乡村建设示范村，为其他村后续开展示范创建工作积累经验、探索路径。</t>
  </si>
  <si>
    <t>新庄镇米家沟村示范建设</t>
  </si>
  <si>
    <t>和盛镇范家村示范建设</t>
  </si>
  <si>
    <t>和盛镇杨庄村示范建设</t>
  </si>
  <si>
    <t>中村镇新城村示范建设</t>
  </si>
  <si>
    <t>中村镇苏韩村示范建设</t>
  </si>
  <si>
    <t>平子镇孟城村示范建设</t>
  </si>
  <si>
    <t>良平镇贾家村示范建设</t>
  </si>
  <si>
    <t>春荣镇新庄村示范建设</t>
  </si>
  <si>
    <t>春荣镇昔沟村示范建设</t>
  </si>
  <si>
    <t>早胜镇寺底村示范建设</t>
  </si>
  <si>
    <t>早胜镇南北村示范建设</t>
  </si>
  <si>
    <t>新宁镇巩范村示范建设</t>
  </si>
  <si>
    <t>新宁镇巩范村</t>
  </si>
  <si>
    <t>湘乐镇庞川村示范建设</t>
  </si>
  <si>
    <t>3.乡村建设重点村</t>
  </si>
  <si>
    <t>米桥镇高仓村建设</t>
  </si>
  <si>
    <t>进行乡村建设，重点用于农村人居环境改善提升，为以后的乡村示范建设打下基础。</t>
  </si>
  <si>
    <t>长庆桥镇叶王村建设</t>
  </si>
  <si>
    <t>南义乡马泉村建设</t>
  </si>
  <si>
    <t>南义乡马泉村</t>
  </si>
  <si>
    <t>瓦斜乡瓦斜村建设</t>
  </si>
  <si>
    <t>太昌镇联合村建设</t>
  </si>
  <si>
    <t>盘克镇宋庄村建设</t>
  </si>
  <si>
    <t>盘克镇宋庄村</t>
  </si>
  <si>
    <t>金村乡金村村建设</t>
  </si>
  <si>
    <t>金村乡金村村</t>
  </si>
  <si>
    <t>五.其他</t>
  </si>
  <si>
    <t>1.项目管理费</t>
  </si>
  <si>
    <t>宁县</t>
  </si>
  <si>
    <t>用于项目的前期设计、评审、招标、监理及验收等与项目管理相关的支出。</t>
  </si>
  <si>
    <t>解决脱贫攻坚巩固和乡村振兴项目管理费用</t>
  </si>
  <si>
    <t>2.乡村建设示范村规划费</t>
  </si>
  <si>
    <t>用于2023年度10个示范村规划费用，每个村补贴10万元</t>
  </si>
  <si>
    <t>解决乡村建设示范村项目规划费用</t>
  </si>
  <si>
    <t>县自然资源局</t>
  </si>
  <si>
    <t>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</si>
</sst>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.0000_);[Red]\(0.0000\)"/>
    <numFmt numFmtId="179" formatCode="0.000_);[Red]\(0.000\)"/>
  </numFmts>
  <fonts count="35">
    <font>
      <sz val="12"/>
      <name val="宋体"/>
      <charset val="134"/>
    </font>
    <font>
      <sz val="11"/>
      <name val="宋体"/>
      <charset val="134"/>
    </font>
    <font>
      <sz val="10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sz val="22"/>
      <name val="方正小标宋简体"/>
      <charset val="134"/>
    </font>
    <font>
      <sz val="11"/>
      <name val="黑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10"/>
      <color indexed="8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name val="方正报宋简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6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 applyFill="0" applyBorder="0">
      <alignment vertical="center" wrapText="1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34" fillId="0" borderId="0"/>
  </cellStyleXfs>
  <cellXfs count="7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left" vertical="center" wrapText="1"/>
    </xf>
    <xf numFmtId="177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176" fontId="2" fillId="0" borderId="6" xfId="0" applyNumberFormat="1" applyFont="1" applyFill="1" applyBorder="1" applyAlignment="1">
      <alignment horizontal="center" vertical="center" wrapText="1"/>
    </xf>
    <xf numFmtId="176" fontId="2" fillId="0" borderId="7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78" fontId="9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left" vertical="center" wrapText="1"/>
    </xf>
    <xf numFmtId="177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正文数据" xfId="49"/>
    <cellStyle name="常规 2 2" xfId="50"/>
    <cellStyle name="常规_2015年互助资金统计台账" xfId="51"/>
    <cellStyle name="常规 2 3" xfId="52"/>
    <cellStyle name="常规 2 3 2" xfId="53"/>
    <cellStyle name="常规 2" xfId="54"/>
    <cellStyle name="常规 3" xfId="55"/>
    <cellStyle name="常规 5" xfId="56"/>
    <cellStyle name="常规_张义镇整乡推进项目计划表2(1)" xfId="57"/>
  </cellStyles>
  <tableStyles count="0" defaultTableStyle="TableStyleMedium2" defaultPivotStyle="PivotStyleLight16"/>
  <colors>
    <mruColors>
      <color rgb="009999FF"/>
      <color rgb="0000B0F0"/>
      <color rgb="009BC2E6"/>
      <color rgb="0081FBFF"/>
      <color rgb="00FFFF00"/>
      <color rgb="0092D05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70"/>
  <sheetViews>
    <sheetView tabSelected="1" zoomScale="80" zoomScaleNormal="80" workbookViewId="0">
      <selection activeCell="M7" sqref="M7"/>
    </sheetView>
  </sheetViews>
  <sheetFormatPr defaultColWidth="9" defaultRowHeight="13.5"/>
  <cols>
    <col min="1" max="1" width="3.75" style="5" customWidth="1"/>
    <col min="2" max="2" width="9.25" style="5" customWidth="1"/>
    <col min="3" max="3" width="14.375" style="6" customWidth="1"/>
    <col min="4" max="4" width="4.25" style="5" customWidth="1"/>
    <col min="5" max="5" width="5.75" style="5" customWidth="1"/>
    <col min="6" max="6" width="12.125" style="5" customWidth="1"/>
    <col min="7" max="7" width="39.125" style="6" customWidth="1"/>
    <col min="8" max="8" width="10.5" style="7" customWidth="1"/>
    <col min="9" max="12" width="9.5" style="7" customWidth="1"/>
    <col min="13" max="13" width="26.625" style="8" customWidth="1"/>
    <col min="14" max="14" width="6.25" style="5" customWidth="1"/>
    <col min="15" max="15" width="7.75" style="9" customWidth="1"/>
    <col min="16" max="16" width="7.875" style="9" customWidth="1"/>
    <col min="17" max="17" width="7" style="10" customWidth="1"/>
    <col min="18" max="18" width="7.125" style="10" customWidth="1"/>
    <col min="19" max="19" width="16.7166666666667" style="10" customWidth="1"/>
    <col min="20" max="16384" width="9" style="1"/>
  </cols>
  <sheetData>
    <row r="1" s="1" customFormat="1" ht="25.5" customHeight="1" spans="1:19">
      <c r="A1" s="11"/>
      <c r="B1" s="11"/>
      <c r="C1" s="11"/>
      <c r="D1" s="12"/>
      <c r="E1" s="12"/>
      <c r="F1" s="12"/>
      <c r="G1" s="6"/>
      <c r="H1" s="7"/>
      <c r="I1" s="7"/>
      <c r="J1" s="7"/>
      <c r="K1" s="7"/>
      <c r="L1" s="7"/>
      <c r="M1" s="8"/>
      <c r="N1" s="5"/>
      <c r="O1" s="9"/>
      <c r="P1" s="9"/>
      <c r="Q1" s="10"/>
      <c r="R1" s="10"/>
      <c r="S1" s="10"/>
    </row>
    <row r="2" s="1" customFormat="1" ht="45" customHeight="1" spans="1:19">
      <c r="A2" s="13" t="s">
        <v>0</v>
      </c>
      <c r="B2" s="13"/>
      <c r="C2" s="14"/>
      <c r="D2" s="13"/>
      <c r="E2" s="13"/>
      <c r="F2" s="13"/>
      <c r="G2" s="14"/>
      <c r="H2" s="13"/>
      <c r="I2" s="13"/>
      <c r="J2" s="13"/>
      <c r="K2" s="13"/>
      <c r="L2" s="13"/>
      <c r="M2" s="41"/>
      <c r="N2" s="13"/>
      <c r="O2" s="13"/>
      <c r="P2" s="13"/>
      <c r="Q2" s="55"/>
      <c r="R2" s="55"/>
      <c r="S2" s="55"/>
    </row>
    <row r="3" s="2" customFormat="1" ht="31" customHeight="1" spans="1:19">
      <c r="A3" s="15" t="s">
        <v>1</v>
      </c>
      <c r="B3" s="16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18" t="s">
        <v>7</v>
      </c>
      <c r="H3" s="19" t="s">
        <v>8</v>
      </c>
      <c r="I3" s="42"/>
      <c r="J3" s="42"/>
      <c r="K3" s="42"/>
      <c r="L3" s="43"/>
      <c r="M3" s="44" t="s">
        <v>9</v>
      </c>
      <c r="N3" s="44"/>
      <c r="O3" s="44"/>
      <c r="P3" s="44"/>
      <c r="Q3" s="18" t="s">
        <v>10</v>
      </c>
      <c r="R3" s="56" t="s">
        <v>11</v>
      </c>
      <c r="S3" s="18" t="s">
        <v>12</v>
      </c>
    </row>
    <row r="4" s="2" customFormat="1" ht="20.1" customHeight="1" spans="1:19">
      <c r="A4" s="15"/>
      <c r="B4" s="20"/>
      <c r="C4" s="17"/>
      <c r="D4" s="17"/>
      <c r="E4" s="17"/>
      <c r="F4" s="17"/>
      <c r="G4" s="18"/>
      <c r="H4" s="21"/>
      <c r="I4" s="45" t="s">
        <v>13</v>
      </c>
      <c r="J4" s="45" t="s">
        <v>14</v>
      </c>
      <c r="K4" s="45" t="s">
        <v>15</v>
      </c>
      <c r="L4" s="45" t="s">
        <v>16</v>
      </c>
      <c r="M4" s="44" t="s">
        <v>17</v>
      </c>
      <c r="N4" s="18" t="s">
        <v>18</v>
      </c>
      <c r="O4" s="46" t="s">
        <v>19</v>
      </c>
      <c r="P4" s="46" t="s">
        <v>20</v>
      </c>
      <c r="Q4" s="18"/>
      <c r="R4" s="57"/>
      <c r="S4" s="18"/>
    </row>
    <row r="5" s="2" customFormat="1" ht="17" customHeight="1" spans="1:19">
      <c r="A5" s="15"/>
      <c r="B5" s="20"/>
      <c r="C5" s="17"/>
      <c r="D5" s="17"/>
      <c r="E5" s="17"/>
      <c r="F5" s="17"/>
      <c r="G5" s="18"/>
      <c r="H5" s="21"/>
      <c r="I5" s="21"/>
      <c r="J5" s="21"/>
      <c r="K5" s="21"/>
      <c r="L5" s="21"/>
      <c r="M5" s="44"/>
      <c r="N5" s="18"/>
      <c r="O5" s="46"/>
      <c r="P5" s="46"/>
      <c r="Q5" s="18"/>
      <c r="R5" s="57"/>
      <c r="S5" s="18"/>
    </row>
    <row r="6" s="2" customFormat="1" ht="10" customHeight="1" spans="1:19">
      <c r="A6" s="15"/>
      <c r="B6" s="22"/>
      <c r="C6" s="17"/>
      <c r="D6" s="17"/>
      <c r="E6" s="17"/>
      <c r="F6" s="17"/>
      <c r="G6" s="18"/>
      <c r="H6" s="23"/>
      <c r="I6" s="23"/>
      <c r="J6" s="23"/>
      <c r="K6" s="23"/>
      <c r="L6" s="23"/>
      <c r="M6" s="44"/>
      <c r="N6" s="18"/>
      <c r="O6" s="46"/>
      <c r="P6" s="46"/>
      <c r="Q6" s="18"/>
      <c r="R6" s="58"/>
      <c r="S6" s="18"/>
    </row>
    <row r="7" s="2" customFormat="1" ht="33" customHeight="1" spans="1:19">
      <c r="A7" s="24"/>
      <c r="B7" s="22" t="s">
        <v>21</v>
      </c>
      <c r="C7" s="25"/>
      <c r="D7" s="25"/>
      <c r="E7" s="25"/>
      <c r="F7" s="25"/>
      <c r="G7" s="26"/>
      <c r="H7" s="27">
        <f t="shared" ref="H7:H20" si="0">I7+J7+K7+L7</f>
        <v>23393</v>
      </c>
      <c r="I7" s="27">
        <f>I8+I94+I99+I123+I150</f>
        <v>9294</v>
      </c>
      <c r="J7" s="27">
        <f>J8+J94+J99+J123+J150</f>
        <v>8110</v>
      </c>
      <c r="K7" s="27">
        <f>K8+K94+K99+K123+K150</f>
        <v>2589</v>
      </c>
      <c r="L7" s="27">
        <f>L8+L94+L99+L123+L150</f>
        <v>3400</v>
      </c>
      <c r="M7" s="27"/>
      <c r="N7" s="47">
        <v>256</v>
      </c>
      <c r="O7" s="27">
        <f>O8+O94+O99+O123+O150</f>
        <v>5.308</v>
      </c>
      <c r="P7" s="27">
        <f>P8+P94+P99+P123+P150</f>
        <v>17.999</v>
      </c>
      <c r="Q7" s="26"/>
      <c r="R7" s="59"/>
      <c r="S7" s="26"/>
    </row>
    <row r="8" s="3" customFormat="1" ht="33" customHeight="1" spans="1:19">
      <c r="A8" s="28"/>
      <c r="B8" s="29" t="s">
        <v>22</v>
      </c>
      <c r="C8" s="30"/>
      <c r="D8" s="31"/>
      <c r="E8" s="31"/>
      <c r="F8" s="31"/>
      <c r="G8" s="32"/>
      <c r="H8" s="27">
        <f t="shared" si="0"/>
        <v>14042.5322</v>
      </c>
      <c r="I8" s="27">
        <f>I9+I10+I11+I13+I12+I14+I15+I16+I17+I18+I19+I20+I21+I22+I25+I30</f>
        <v>6046.95</v>
      </c>
      <c r="J8" s="27">
        <f>J9+J10+J11+J13+J12+J14+J15+J16+J17+J18+J19+J20+J21+J22+J30</f>
        <v>4935.6488</v>
      </c>
      <c r="K8" s="27">
        <f>K9+K10+K11+K13+K12+K14+K15+K16+K17+K18+K19+K20+K21+K22+K30</f>
        <v>1722.7142</v>
      </c>
      <c r="L8" s="27">
        <f>L9+L10+L11+L13+L12+L14+L15+L16+L17+L18+L19+L20+L21+L22+L30</f>
        <v>1337.2192</v>
      </c>
      <c r="M8" s="27"/>
      <c r="N8" s="47">
        <v>256</v>
      </c>
      <c r="O8" s="27">
        <f>O9+O10+O13+O17+O30</f>
        <v>1.8</v>
      </c>
      <c r="P8" s="27">
        <f>P9+P10+P13+P17+P30</f>
        <v>6.366</v>
      </c>
      <c r="Q8" s="31"/>
      <c r="R8" s="31"/>
      <c r="S8" s="31"/>
    </row>
    <row r="9" s="3" customFormat="1" ht="57" customHeight="1" spans="1:19">
      <c r="A9" s="28">
        <v>1</v>
      </c>
      <c r="B9" s="29"/>
      <c r="C9" s="33" t="s">
        <v>23</v>
      </c>
      <c r="D9" s="34" t="s">
        <v>24</v>
      </c>
      <c r="E9" s="34" t="s">
        <v>25</v>
      </c>
      <c r="F9" s="35" t="s">
        <v>26</v>
      </c>
      <c r="G9" s="36" t="s">
        <v>27</v>
      </c>
      <c r="H9" s="27">
        <f t="shared" si="0"/>
        <v>857.705</v>
      </c>
      <c r="I9" s="27">
        <v>500</v>
      </c>
      <c r="J9" s="27"/>
      <c r="K9" s="48">
        <v>197.705</v>
      </c>
      <c r="L9" s="27">
        <v>160</v>
      </c>
      <c r="M9" s="49" t="s">
        <v>28</v>
      </c>
      <c r="N9" s="47">
        <v>240</v>
      </c>
      <c r="O9" s="27">
        <v>0.26</v>
      </c>
      <c r="P9" s="27">
        <v>0.88</v>
      </c>
      <c r="Q9" s="31" t="s">
        <v>29</v>
      </c>
      <c r="R9" s="31" t="s">
        <v>30</v>
      </c>
      <c r="S9" s="31" t="s">
        <v>31</v>
      </c>
    </row>
    <row r="10" s="3" customFormat="1" ht="37" customHeight="1" spans="1:19">
      <c r="A10" s="28">
        <v>2</v>
      </c>
      <c r="B10" s="29"/>
      <c r="C10" s="33" t="s">
        <v>32</v>
      </c>
      <c r="D10" s="35" t="s">
        <v>24</v>
      </c>
      <c r="E10" s="35" t="s">
        <v>25</v>
      </c>
      <c r="F10" s="35" t="s">
        <v>26</v>
      </c>
      <c r="G10" s="37" t="s">
        <v>33</v>
      </c>
      <c r="H10" s="27">
        <f t="shared" si="0"/>
        <v>1606.845</v>
      </c>
      <c r="I10" s="27">
        <v>900</v>
      </c>
      <c r="J10" s="27">
        <v>34.33</v>
      </c>
      <c r="K10" s="48">
        <v>372.515</v>
      </c>
      <c r="L10" s="27">
        <v>300</v>
      </c>
      <c r="M10" s="49" t="s">
        <v>34</v>
      </c>
      <c r="N10" s="47">
        <v>120</v>
      </c>
      <c r="O10" s="27">
        <v>0.7</v>
      </c>
      <c r="P10" s="27">
        <v>2.5</v>
      </c>
      <c r="Q10" s="31" t="s">
        <v>35</v>
      </c>
      <c r="R10" s="31" t="s">
        <v>36</v>
      </c>
      <c r="S10" s="31" t="s">
        <v>31</v>
      </c>
    </row>
    <row r="11" s="3" customFormat="1" ht="77" customHeight="1" spans="1:19">
      <c r="A11" s="28">
        <v>3</v>
      </c>
      <c r="B11" s="29"/>
      <c r="C11" s="33" t="s">
        <v>37</v>
      </c>
      <c r="D11" s="34" t="s">
        <v>38</v>
      </c>
      <c r="E11" s="34" t="s">
        <v>25</v>
      </c>
      <c r="F11" s="35" t="s">
        <v>26</v>
      </c>
      <c r="G11" s="37" t="s">
        <v>39</v>
      </c>
      <c r="H11" s="27">
        <f t="shared" si="0"/>
        <v>0</v>
      </c>
      <c r="I11" s="27"/>
      <c r="J11" s="27"/>
      <c r="K11" s="27"/>
      <c r="L11" s="27">
        <v>0</v>
      </c>
      <c r="M11" s="50" t="s">
        <v>40</v>
      </c>
      <c r="N11" s="51">
        <v>50</v>
      </c>
      <c r="O11" s="52">
        <v>0.2</v>
      </c>
      <c r="P11" s="52">
        <v>0.8</v>
      </c>
      <c r="Q11" s="31" t="s">
        <v>29</v>
      </c>
      <c r="R11" s="31" t="s">
        <v>30</v>
      </c>
      <c r="S11" s="31" t="s">
        <v>41</v>
      </c>
    </row>
    <row r="12" s="3" customFormat="1" ht="136" customHeight="1" spans="1:19">
      <c r="A12" s="28">
        <v>4</v>
      </c>
      <c r="B12" s="29"/>
      <c r="C12" s="33" t="s">
        <v>42</v>
      </c>
      <c r="D12" s="34" t="s">
        <v>24</v>
      </c>
      <c r="E12" s="34" t="s">
        <v>25</v>
      </c>
      <c r="F12" s="35" t="s">
        <v>43</v>
      </c>
      <c r="G12" s="37" t="s">
        <v>44</v>
      </c>
      <c r="H12" s="27">
        <f t="shared" si="0"/>
        <v>200</v>
      </c>
      <c r="I12" s="27"/>
      <c r="J12" s="27"/>
      <c r="K12" s="27">
        <v>200</v>
      </c>
      <c r="L12" s="27"/>
      <c r="M12" s="53" t="s">
        <v>45</v>
      </c>
      <c r="N12" s="51">
        <v>40</v>
      </c>
      <c r="O12" s="52">
        <v>0.18</v>
      </c>
      <c r="P12" s="52">
        <v>0.684</v>
      </c>
      <c r="Q12" s="35" t="s">
        <v>46</v>
      </c>
      <c r="R12" s="35" t="s">
        <v>47</v>
      </c>
      <c r="S12" s="31" t="s">
        <v>31</v>
      </c>
    </row>
    <row r="13" s="3" customFormat="1" ht="126" customHeight="1" spans="1:19">
      <c r="A13" s="28">
        <v>5</v>
      </c>
      <c r="B13" s="29"/>
      <c r="C13" s="33" t="s">
        <v>48</v>
      </c>
      <c r="D13" s="34" t="s">
        <v>24</v>
      </c>
      <c r="E13" s="34" t="s">
        <v>25</v>
      </c>
      <c r="F13" s="35" t="s">
        <v>26</v>
      </c>
      <c r="G13" s="37" t="s">
        <v>49</v>
      </c>
      <c r="H13" s="27">
        <f t="shared" si="0"/>
        <v>4100</v>
      </c>
      <c r="I13" s="27">
        <v>4100</v>
      </c>
      <c r="J13" s="27"/>
      <c r="K13" s="27"/>
      <c r="L13" s="27"/>
      <c r="M13" s="49" t="s">
        <v>50</v>
      </c>
      <c r="N13" s="47">
        <v>43</v>
      </c>
      <c r="O13" s="27">
        <v>0.43</v>
      </c>
      <c r="P13" s="27">
        <v>1.53</v>
      </c>
      <c r="Q13" s="31" t="s">
        <v>29</v>
      </c>
      <c r="R13" s="31" t="s">
        <v>51</v>
      </c>
      <c r="S13" s="31" t="s">
        <v>31</v>
      </c>
    </row>
    <row r="14" s="3" customFormat="1" ht="106" customHeight="1" spans="1:19">
      <c r="A14" s="28">
        <v>6</v>
      </c>
      <c r="B14" s="29"/>
      <c r="C14" s="33" t="s">
        <v>52</v>
      </c>
      <c r="D14" s="34" t="s">
        <v>24</v>
      </c>
      <c r="E14" s="34" t="s">
        <v>25</v>
      </c>
      <c r="F14" s="35" t="s">
        <v>53</v>
      </c>
      <c r="G14" s="37" t="s">
        <v>54</v>
      </c>
      <c r="H14" s="27">
        <f t="shared" si="0"/>
        <v>500</v>
      </c>
      <c r="I14" s="27"/>
      <c r="J14" s="27"/>
      <c r="K14" s="27">
        <v>500</v>
      </c>
      <c r="L14" s="27"/>
      <c r="M14" s="49" t="s">
        <v>55</v>
      </c>
      <c r="N14" s="47">
        <v>15</v>
      </c>
      <c r="O14" s="27">
        <v>0.18</v>
      </c>
      <c r="P14" s="27">
        <v>0.684</v>
      </c>
      <c r="Q14" s="31" t="s">
        <v>56</v>
      </c>
      <c r="R14" s="31" t="s">
        <v>47</v>
      </c>
      <c r="S14" s="31" t="s">
        <v>31</v>
      </c>
    </row>
    <row r="15" s="3" customFormat="1" ht="49" customHeight="1" spans="1:19">
      <c r="A15" s="28">
        <v>7</v>
      </c>
      <c r="B15" s="29"/>
      <c r="C15" s="33" t="s">
        <v>57</v>
      </c>
      <c r="D15" s="34" t="s">
        <v>24</v>
      </c>
      <c r="E15" s="34" t="s">
        <v>25</v>
      </c>
      <c r="F15" s="35" t="s">
        <v>58</v>
      </c>
      <c r="G15" s="37" t="s">
        <v>59</v>
      </c>
      <c r="H15" s="27">
        <v>35</v>
      </c>
      <c r="I15" s="27"/>
      <c r="J15" s="27">
        <v>35</v>
      </c>
      <c r="K15" s="27"/>
      <c r="L15" s="27"/>
      <c r="M15" s="49" t="s">
        <v>60</v>
      </c>
      <c r="N15" s="47">
        <v>1</v>
      </c>
      <c r="O15" s="27">
        <v>0.02</v>
      </c>
      <c r="P15" s="27">
        <v>0.08</v>
      </c>
      <c r="Q15" s="31" t="s">
        <v>35</v>
      </c>
      <c r="R15" s="31" t="s">
        <v>51</v>
      </c>
      <c r="S15" s="31" t="s">
        <v>31</v>
      </c>
    </row>
    <row r="16" s="3" customFormat="1" ht="49" customHeight="1" spans="1:19">
      <c r="A16" s="28">
        <v>8</v>
      </c>
      <c r="B16" s="29"/>
      <c r="C16" s="33" t="s">
        <v>61</v>
      </c>
      <c r="D16" s="34" t="s">
        <v>24</v>
      </c>
      <c r="E16" s="34" t="s">
        <v>25</v>
      </c>
      <c r="F16" s="35" t="s">
        <v>62</v>
      </c>
      <c r="G16" s="37" t="s">
        <v>63</v>
      </c>
      <c r="H16" s="27">
        <v>50</v>
      </c>
      <c r="I16" s="27"/>
      <c r="J16" s="27">
        <v>50</v>
      </c>
      <c r="K16" s="27"/>
      <c r="L16" s="27"/>
      <c r="M16" s="49" t="s">
        <v>64</v>
      </c>
      <c r="N16" s="47">
        <v>1</v>
      </c>
      <c r="O16" s="27">
        <v>0.02</v>
      </c>
      <c r="P16" s="27">
        <v>0.08</v>
      </c>
      <c r="Q16" s="31" t="s">
        <v>35</v>
      </c>
      <c r="R16" s="31" t="s">
        <v>51</v>
      </c>
      <c r="S16" s="31" t="s">
        <v>31</v>
      </c>
    </row>
    <row r="17" s="3" customFormat="1" ht="54" customHeight="1" spans="1:19">
      <c r="A17" s="28">
        <v>9</v>
      </c>
      <c r="B17" s="38"/>
      <c r="C17" s="39" t="s">
        <v>65</v>
      </c>
      <c r="D17" s="28" t="s">
        <v>24</v>
      </c>
      <c r="E17" s="28" t="s">
        <v>25</v>
      </c>
      <c r="F17" s="28" t="s">
        <v>26</v>
      </c>
      <c r="G17" s="30" t="s">
        <v>66</v>
      </c>
      <c r="H17" s="27">
        <f t="shared" ref="H17:H29" si="1">I17+J17+K17+L17</f>
        <v>300</v>
      </c>
      <c r="I17" s="27"/>
      <c r="J17" s="27">
        <v>300</v>
      </c>
      <c r="K17" s="27"/>
      <c r="L17" s="27"/>
      <c r="M17" s="49" t="s">
        <v>67</v>
      </c>
      <c r="N17" s="47">
        <v>200</v>
      </c>
      <c r="O17" s="27">
        <v>0.3</v>
      </c>
      <c r="P17" s="27">
        <v>1.06</v>
      </c>
      <c r="Q17" s="31" t="s">
        <v>68</v>
      </c>
      <c r="R17" s="31" t="s">
        <v>30</v>
      </c>
      <c r="S17" s="31" t="s">
        <v>31</v>
      </c>
    </row>
    <row r="18" s="3" customFormat="1" ht="54" customHeight="1" spans="1:19">
      <c r="A18" s="28">
        <v>10</v>
      </c>
      <c r="B18" s="38"/>
      <c r="C18" s="39" t="s">
        <v>69</v>
      </c>
      <c r="D18" s="28" t="s">
        <v>24</v>
      </c>
      <c r="E18" s="28" t="s">
        <v>25</v>
      </c>
      <c r="F18" s="31" t="s">
        <v>70</v>
      </c>
      <c r="G18" s="30" t="s">
        <v>71</v>
      </c>
      <c r="H18" s="27">
        <f t="shared" si="1"/>
        <v>131</v>
      </c>
      <c r="I18" s="27"/>
      <c r="J18" s="27">
        <v>131</v>
      </c>
      <c r="K18" s="27"/>
      <c r="L18" s="27"/>
      <c r="M18" s="49" t="s">
        <v>67</v>
      </c>
      <c r="N18" s="47">
        <v>20</v>
      </c>
      <c r="O18" s="27">
        <v>0.2</v>
      </c>
      <c r="P18" s="27">
        <v>0.74</v>
      </c>
      <c r="Q18" s="31" t="s">
        <v>29</v>
      </c>
      <c r="R18" s="31" t="s">
        <v>30</v>
      </c>
      <c r="S18" s="31" t="s">
        <v>31</v>
      </c>
    </row>
    <row r="19" s="3" customFormat="1" ht="65" customHeight="1" spans="1:19">
      <c r="A19" s="28">
        <v>11</v>
      </c>
      <c r="B19" s="38"/>
      <c r="C19" s="39" t="s">
        <v>72</v>
      </c>
      <c r="D19" s="28" t="s">
        <v>24</v>
      </c>
      <c r="E19" s="28" t="s">
        <v>25</v>
      </c>
      <c r="F19" s="31" t="s">
        <v>73</v>
      </c>
      <c r="G19" s="30" t="s">
        <v>74</v>
      </c>
      <c r="H19" s="27">
        <f t="shared" si="1"/>
        <v>500</v>
      </c>
      <c r="I19" s="27"/>
      <c r="J19" s="27">
        <v>500</v>
      </c>
      <c r="K19" s="27"/>
      <c r="L19" s="27"/>
      <c r="M19" s="49" t="s">
        <v>75</v>
      </c>
      <c r="N19" s="47">
        <v>80</v>
      </c>
      <c r="O19" s="27">
        <v>0.2</v>
      </c>
      <c r="P19" s="27">
        <v>0.79</v>
      </c>
      <c r="Q19" s="31" t="s">
        <v>56</v>
      </c>
      <c r="R19" s="31" t="s">
        <v>56</v>
      </c>
      <c r="S19" s="31" t="s">
        <v>31</v>
      </c>
    </row>
    <row r="20" s="3" customFormat="1" ht="100" customHeight="1" spans="1:19">
      <c r="A20" s="28">
        <v>12</v>
      </c>
      <c r="B20" s="38"/>
      <c r="C20" s="33" t="s">
        <v>76</v>
      </c>
      <c r="D20" s="34" t="s">
        <v>38</v>
      </c>
      <c r="E20" s="34" t="s">
        <v>25</v>
      </c>
      <c r="F20" s="28" t="s">
        <v>43</v>
      </c>
      <c r="G20" s="37" t="s">
        <v>77</v>
      </c>
      <c r="H20" s="27">
        <f t="shared" si="1"/>
        <v>0</v>
      </c>
      <c r="I20" s="27"/>
      <c r="J20" s="27"/>
      <c r="K20" s="27"/>
      <c r="L20" s="27">
        <v>0</v>
      </c>
      <c r="M20" s="49" t="s">
        <v>40</v>
      </c>
      <c r="N20" s="47">
        <v>40</v>
      </c>
      <c r="O20" s="27">
        <v>0.12</v>
      </c>
      <c r="P20" s="27">
        <v>0.56</v>
      </c>
      <c r="Q20" s="31" t="s">
        <v>29</v>
      </c>
      <c r="R20" s="31" t="s">
        <v>78</v>
      </c>
      <c r="S20" s="31" t="s">
        <v>41</v>
      </c>
    </row>
    <row r="21" s="3" customFormat="1" ht="86" customHeight="1" spans="1:19">
      <c r="A21" s="28">
        <v>13</v>
      </c>
      <c r="B21" s="38"/>
      <c r="C21" s="33" t="s">
        <v>79</v>
      </c>
      <c r="D21" s="34" t="s">
        <v>38</v>
      </c>
      <c r="E21" s="34" t="s">
        <v>25</v>
      </c>
      <c r="F21" s="34" t="s">
        <v>26</v>
      </c>
      <c r="G21" s="37" t="s">
        <v>80</v>
      </c>
      <c r="H21" s="27">
        <f t="shared" si="1"/>
        <v>200</v>
      </c>
      <c r="I21" s="27"/>
      <c r="J21" s="27"/>
      <c r="K21" s="27"/>
      <c r="L21" s="27">
        <v>200</v>
      </c>
      <c r="M21" s="49" t="s">
        <v>81</v>
      </c>
      <c r="N21" s="47">
        <v>60</v>
      </c>
      <c r="O21" s="27">
        <v>0.4</v>
      </c>
      <c r="P21" s="27">
        <v>1.57</v>
      </c>
      <c r="Q21" s="31" t="s">
        <v>29</v>
      </c>
      <c r="R21" s="31" t="s">
        <v>82</v>
      </c>
      <c r="S21" s="31" t="s">
        <v>31</v>
      </c>
    </row>
    <row r="22" s="3" customFormat="1" ht="42" customHeight="1" spans="1:19">
      <c r="A22" s="28"/>
      <c r="B22" s="38"/>
      <c r="C22" s="33" t="s">
        <v>83</v>
      </c>
      <c r="D22" s="34"/>
      <c r="E22" s="34"/>
      <c r="F22" s="35"/>
      <c r="G22" s="37"/>
      <c r="H22" s="27">
        <f t="shared" si="1"/>
        <v>550</v>
      </c>
      <c r="I22" s="27">
        <f>I23+I24</f>
        <v>0</v>
      </c>
      <c r="J22" s="27">
        <f>J23+J24</f>
        <v>0</v>
      </c>
      <c r="K22" s="27">
        <f>K23+K24</f>
        <v>0</v>
      </c>
      <c r="L22" s="27">
        <f>L23+L24</f>
        <v>550</v>
      </c>
      <c r="M22" s="49"/>
      <c r="N22" s="47">
        <v>47</v>
      </c>
      <c r="O22" s="27">
        <v>0.71</v>
      </c>
      <c r="P22" s="27">
        <v>2.67</v>
      </c>
      <c r="Q22" s="31"/>
      <c r="R22" s="31"/>
      <c r="S22" s="31"/>
    </row>
    <row r="23" s="3" customFormat="1" ht="65" customHeight="1" spans="1:19">
      <c r="A23" s="28">
        <v>14</v>
      </c>
      <c r="B23" s="38"/>
      <c r="C23" s="37" t="s">
        <v>84</v>
      </c>
      <c r="D23" s="34" t="s">
        <v>38</v>
      </c>
      <c r="E23" s="34" t="s">
        <v>25</v>
      </c>
      <c r="F23" s="35" t="s">
        <v>26</v>
      </c>
      <c r="G23" s="37" t="s">
        <v>85</v>
      </c>
      <c r="H23" s="27">
        <f t="shared" si="1"/>
        <v>500</v>
      </c>
      <c r="I23" s="27"/>
      <c r="J23" s="27"/>
      <c r="K23" s="27"/>
      <c r="L23" s="27">
        <v>500</v>
      </c>
      <c r="M23" s="49" t="s">
        <v>86</v>
      </c>
      <c r="N23" s="47">
        <v>24</v>
      </c>
      <c r="O23" s="27">
        <v>0.06</v>
      </c>
      <c r="P23" s="27">
        <v>0.28</v>
      </c>
      <c r="Q23" s="31" t="s">
        <v>35</v>
      </c>
      <c r="R23" s="31" t="s">
        <v>30</v>
      </c>
      <c r="S23" s="31" t="s">
        <v>87</v>
      </c>
    </row>
    <row r="24" s="3" customFormat="1" ht="57" customHeight="1" spans="1:19">
      <c r="A24" s="28">
        <v>15</v>
      </c>
      <c r="B24" s="38"/>
      <c r="C24" s="37" t="s">
        <v>84</v>
      </c>
      <c r="D24" s="34" t="s">
        <v>38</v>
      </c>
      <c r="E24" s="34" t="s">
        <v>25</v>
      </c>
      <c r="F24" s="35" t="s">
        <v>26</v>
      </c>
      <c r="G24" s="37" t="s">
        <v>88</v>
      </c>
      <c r="H24" s="27">
        <f t="shared" si="1"/>
        <v>50</v>
      </c>
      <c r="I24" s="27"/>
      <c r="J24" s="27"/>
      <c r="K24" s="27"/>
      <c r="L24" s="27">
        <v>50</v>
      </c>
      <c r="M24" s="49" t="s">
        <v>89</v>
      </c>
      <c r="N24" s="47">
        <v>90</v>
      </c>
      <c r="O24" s="27">
        <v>0.71</v>
      </c>
      <c r="P24" s="27">
        <v>2.67</v>
      </c>
      <c r="Q24" s="31" t="s">
        <v>90</v>
      </c>
      <c r="R24" s="31" t="s">
        <v>30</v>
      </c>
      <c r="S24" s="31" t="s">
        <v>31</v>
      </c>
    </row>
    <row r="25" s="3" customFormat="1" ht="46" customHeight="1" spans="1:19">
      <c r="A25" s="28"/>
      <c r="B25" s="38"/>
      <c r="C25" s="33" t="s">
        <v>91</v>
      </c>
      <c r="D25" s="34"/>
      <c r="E25" s="34"/>
      <c r="F25" s="35"/>
      <c r="G25" s="37"/>
      <c r="H25" s="27">
        <f t="shared" si="1"/>
        <v>200</v>
      </c>
      <c r="I25" s="27">
        <f>SUM(I26:I29)</f>
        <v>200</v>
      </c>
      <c r="J25" s="27"/>
      <c r="K25" s="27"/>
      <c r="L25" s="27"/>
      <c r="M25" s="27"/>
      <c r="N25" s="47">
        <f>SUM(N26:N29)</f>
        <v>36</v>
      </c>
      <c r="O25" s="27">
        <f>SUM(O26:O29)</f>
        <v>0.9</v>
      </c>
      <c r="P25" s="27">
        <f>SUM(P26:P29)</f>
        <v>1.44</v>
      </c>
      <c r="Q25" s="31"/>
      <c r="R25" s="31"/>
      <c r="S25" s="31"/>
    </row>
    <row r="26" s="3" customFormat="1" ht="114" customHeight="1" spans="1:19">
      <c r="A26" s="28">
        <v>16</v>
      </c>
      <c r="B26" s="38"/>
      <c r="C26" s="37" t="s">
        <v>92</v>
      </c>
      <c r="D26" s="34" t="s">
        <v>38</v>
      </c>
      <c r="E26" s="34" t="s">
        <v>25</v>
      </c>
      <c r="F26" s="35" t="s">
        <v>93</v>
      </c>
      <c r="G26" s="37" t="s">
        <v>94</v>
      </c>
      <c r="H26" s="27">
        <f t="shared" si="1"/>
        <v>50</v>
      </c>
      <c r="I26" s="27">
        <v>50</v>
      </c>
      <c r="J26" s="27"/>
      <c r="K26" s="27"/>
      <c r="L26" s="27"/>
      <c r="M26" s="49" t="s">
        <v>95</v>
      </c>
      <c r="N26" s="47">
        <v>10</v>
      </c>
      <c r="O26" s="27">
        <v>0.1</v>
      </c>
      <c r="P26" s="27">
        <v>0.4</v>
      </c>
      <c r="Q26" s="31" t="s">
        <v>29</v>
      </c>
      <c r="R26" s="31" t="s">
        <v>51</v>
      </c>
      <c r="S26" s="31" t="s">
        <v>31</v>
      </c>
    </row>
    <row r="27" s="3" customFormat="1" ht="71" customHeight="1" spans="1:19">
      <c r="A27" s="28">
        <v>17</v>
      </c>
      <c r="B27" s="38"/>
      <c r="C27" s="37" t="s">
        <v>92</v>
      </c>
      <c r="D27" s="34" t="s">
        <v>38</v>
      </c>
      <c r="E27" s="34" t="s">
        <v>25</v>
      </c>
      <c r="F27" s="35" t="s">
        <v>96</v>
      </c>
      <c r="G27" s="37" t="s">
        <v>97</v>
      </c>
      <c r="H27" s="27">
        <f t="shared" si="1"/>
        <v>50</v>
      </c>
      <c r="I27" s="27">
        <v>50</v>
      </c>
      <c r="J27" s="27"/>
      <c r="K27" s="27"/>
      <c r="L27" s="27"/>
      <c r="M27" s="49" t="s">
        <v>98</v>
      </c>
      <c r="N27" s="47">
        <v>8</v>
      </c>
      <c r="O27" s="27">
        <v>0.08</v>
      </c>
      <c r="P27" s="27">
        <v>0.32</v>
      </c>
      <c r="Q27" s="31" t="s">
        <v>29</v>
      </c>
      <c r="R27" s="31" t="s">
        <v>51</v>
      </c>
      <c r="S27" s="31" t="s">
        <v>31</v>
      </c>
    </row>
    <row r="28" s="3" customFormat="1" ht="48" customHeight="1" spans="1:19">
      <c r="A28" s="28">
        <v>18</v>
      </c>
      <c r="B28" s="38"/>
      <c r="C28" s="37" t="s">
        <v>92</v>
      </c>
      <c r="D28" s="34" t="s">
        <v>38</v>
      </c>
      <c r="E28" s="34" t="s">
        <v>25</v>
      </c>
      <c r="F28" s="35" t="s">
        <v>99</v>
      </c>
      <c r="G28" s="37" t="s">
        <v>100</v>
      </c>
      <c r="H28" s="27">
        <f t="shared" si="1"/>
        <v>50</v>
      </c>
      <c r="I28" s="27">
        <v>50</v>
      </c>
      <c r="J28" s="27"/>
      <c r="K28" s="27"/>
      <c r="L28" s="27"/>
      <c r="M28" s="49" t="s">
        <v>98</v>
      </c>
      <c r="N28" s="47">
        <v>6</v>
      </c>
      <c r="O28" s="27">
        <v>0.6</v>
      </c>
      <c r="P28" s="27">
        <v>0.24</v>
      </c>
      <c r="Q28" s="31" t="s">
        <v>29</v>
      </c>
      <c r="R28" s="31" t="s">
        <v>51</v>
      </c>
      <c r="S28" s="31" t="s">
        <v>31</v>
      </c>
    </row>
    <row r="29" s="3" customFormat="1" ht="83" customHeight="1" spans="1:19">
      <c r="A29" s="28">
        <v>19</v>
      </c>
      <c r="B29" s="38"/>
      <c r="C29" s="37" t="s">
        <v>101</v>
      </c>
      <c r="D29" s="34" t="s">
        <v>38</v>
      </c>
      <c r="E29" s="34" t="s">
        <v>25</v>
      </c>
      <c r="F29" s="35" t="s">
        <v>102</v>
      </c>
      <c r="G29" s="37" t="s">
        <v>103</v>
      </c>
      <c r="H29" s="27">
        <f t="shared" si="1"/>
        <v>50</v>
      </c>
      <c r="I29" s="27">
        <v>50</v>
      </c>
      <c r="J29" s="27"/>
      <c r="K29" s="27"/>
      <c r="L29" s="27"/>
      <c r="M29" s="49" t="s">
        <v>104</v>
      </c>
      <c r="N29" s="47">
        <v>12</v>
      </c>
      <c r="O29" s="27">
        <v>0.12</v>
      </c>
      <c r="P29" s="27">
        <v>0.48</v>
      </c>
      <c r="Q29" s="31" t="s">
        <v>29</v>
      </c>
      <c r="R29" s="31" t="s">
        <v>47</v>
      </c>
      <c r="S29" s="31" t="s">
        <v>31</v>
      </c>
    </row>
    <row r="30" s="4" customFormat="1" ht="36" customHeight="1" spans="1:19">
      <c r="A30" s="28"/>
      <c r="B30" s="28"/>
      <c r="C30" s="39" t="s">
        <v>105</v>
      </c>
      <c r="D30" s="28"/>
      <c r="E30" s="28"/>
      <c r="F30" s="28"/>
      <c r="G30" s="30"/>
      <c r="H30" s="27">
        <f t="shared" ref="H30:H69" si="2">I30+J30+K30+L30</f>
        <v>4811.9822</v>
      </c>
      <c r="I30" s="27">
        <f>SUM(I31:I93)</f>
        <v>346.95</v>
      </c>
      <c r="J30" s="40">
        <f>SUM(J31:J93)</f>
        <v>3885.3188</v>
      </c>
      <c r="K30" s="40">
        <f>SUM(K31:K93)</f>
        <v>452.4942</v>
      </c>
      <c r="L30" s="40">
        <f>SUM(L31:L93)</f>
        <v>127.2192</v>
      </c>
      <c r="M30" s="27"/>
      <c r="N30" s="47">
        <f>SUM(N31:N41)</f>
        <v>11</v>
      </c>
      <c r="O30" s="27">
        <f>SUM(O31:O41)</f>
        <v>0.11</v>
      </c>
      <c r="P30" s="27">
        <f>SUM(P31:P41)</f>
        <v>0.396</v>
      </c>
      <c r="Q30" s="31"/>
      <c r="R30" s="31"/>
      <c r="S30" s="31"/>
    </row>
    <row r="31" s="4" customFormat="1" ht="37" customHeight="1" spans="1:19">
      <c r="A31" s="28">
        <v>20</v>
      </c>
      <c r="B31" s="29"/>
      <c r="C31" s="30" t="s">
        <v>106</v>
      </c>
      <c r="D31" s="28" t="s">
        <v>24</v>
      </c>
      <c r="E31" s="28" t="s">
        <v>25</v>
      </c>
      <c r="F31" s="31" t="s">
        <v>107</v>
      </c>
      <c r="G31" s="30" t="s">
        <v>108</v>
      </c>
      <c r="H31" s="27">
        <f t="shared" si="2"/>
        <v>120</v>
      </c>
      <c r="I31" s="27"/>
      <c r="J31" s="27">
        <v>120</v>
      </c>
      <c r="K31" s="27"/>
      <c r="L31" s="27"/>
      <c r="M31" s="54" t="s">
        <v>109</v>
      </c>
      <c r="N31" s="47">
        <v>1</v>
      </c>
      <c r="O31" s="27">
        <v>0.01</v>
      </c>
      <c r="P31" s="27">
        <v>0.036</v>
      </c>
      <c r="Q31" s="31" t="s">
        <v>110</v>
      </c>
      <c r="R31" s="31" t="s">
        <v>111</v>
      </c>
      <c r="S31" s="31" t="s">
        <v>112</v>
      </c>
    </row>
    <row r="32" s="4" customFormat="1" ht="37" customHeight="1" spans="1:19">
      <c r="A32" s="28">
        <v>21</v>
      </c>
      <c r="B32" s="29"/>
      <c r="C32" s="30" t="s">
        <v>106</v>
      </c>
      <c r="D32" s="28" t="s">
        <v>24</v>
      </c>
      <c r="E32" s="28" t="s">
        <v>25</v>
      </c>
      <c r="F32" s="31" t="s">
        <v>113</v>
      </c>
      <c r="G32" s="30" t="s">
        <v>114</v>
      </c>
      <c r="H32" s="27">
        <f t="shared" si="2"/>
        <v>146</v>
      </c>
      <c r="I32" s="27"/>
      <c r="J32" s="27">
        <v>146</v>
      </c>
      <c r="K32" s="27"/>
      <c r="L32" s="27"/>
      <c r="M32" s="54" t="s">
        <v>109</v>
      </c>
      <c r="N32" s="47">
        <v>1</v>
      </c>
      <c r="O32" s="27">
        <v>0.01</v>
      </c>
      <c r="P32" s="27">
        <v>0.036</v>
      </c>
      <c r="Q32" s="31" t="s">
        <v>110</v>
      </c>
      <c r="R32" s="31" t="s">
        <v>111</v>
      </c>
      <c r="S32" s="31" t="s">
        <v>112</v>
      </c>
    </row>
    <row r="33" s="4" customFormat="1" ht="37" customHeight="1" spans="1:19">
      <c r="A33" s="28">
        <v>22</v>
      </c>
      <c r="B33" s="29"/>
      <c r="C33" s="30" t="s">
        <v>106</v>
      </c>
      <c r="D33" s="28" t="s">
        <v>24</v>
      </c>
      <c r="E33" s="28" t="s">
        <v>25</v>
      </c>
      <c r="F33" s="31" t="s">
        <v>115</v>
      </c>
      <c r="G33" s="30" t="s">
        <v>116</v>
      </c>
      <c r="H33" s="27">
        <f t="shared" si="2"/>
        <v>275</v>
      </c>
      <c r="I33" s="27"/>
      <c r="J33" s="27">
        <v>275</v>
      </c>
      <c r="K33" s="27"/>
      <c r="L33" s="27"/>
      <c r="M33" s="54" t="s">
        <v>109</v>
      </c>
      <c r="N33" s="47">
        <v>1</v>
      </c>
      <c r="O33" s="27">
        <v>0.01</v>
      </c>
      <c r="P33" s="27">
        <v>0.036</v>
      </c>
      <c r="Q33" s="31" t="s">
        <v>110</v>
      </c>
      <c r="R33" s="31" t="s">
        <v>51</v>
      </c>
      <c r="S33" s="31" t="s">
        <v>112</v>
      </c>
    </row>
    <row r="34" s="4" customFormat="1" ht="37" customHeight="1" spans="1:19">
      <c r="A34" s="28">
        <v>23</v>
      </c>
      <c r="B34" s="29"/>
      <c r="C34" s="30" t="s">
        <v>106</v>
      </c>
      <c r="D34" s="28" t="s">
        <v>24</v>
      </c>
      <c r="E34" s="28" t="s">
        <v>25</v>
      </c>
      <c r="F34" s="31" t="s">
        <v>117</v>
      </c>
      <c r="G34" s="30" t="s">
        <v>118</v>
      </c>
      <c r="H34" s="27">
        <f t="shared" si="2"/>
        <v>140</v>
      </c>
      <c r="I34" s="27"/>
      <c r="J34" s="27">
        <v>140</v>
      </c>
      <c r="K34" s="27"/>
      <c r="L34" s="27"/>
      <c r="M34" s="54" t="s">
        <v>109</v>
      </c>
      <c r="N34" s="47">
        <v>1</v>
      </c>
      <c r="O34" s="27">
        <v>0.01</v>
      </c>
      <c r="P34" s="27">
        <v>0.036</v>
      </c>
      <c r="Q34" s="31" t="s">
        <v>110</v>
      </c>
      <c r="R34" s="31" t="s">
        <v>51</v>
      </c>
      <c r="S34" s="31" t="s">
        <v>112</v>
      </c>
    </row>
    <row r="35" s="4" customFormat="1" ht="37" customHeight="1" spans="1:19">
      <c r="A35" s="28">
        <v>24</v>
      </c>
      <c r="B35" s="29"/>
      <c r="C35" s="30" t="s">
        <v>106</v>
      </c>
      <c r="D35" s="28" t="s">
        <v>24</v>
      </c>
      <c r="E35" s="28" t="s">
        <v>25</v>
      </c>
      <c r="F35" s="31" t="s">
        <v>119</v>
      </c>
      <c r="G35" s="30" t="s">
        <v>120</v>
      </c>
      <c r="H35" s="27">
        <f t="shared" si="2"/>
        <v>158</v>
      </c>
      <c r="I35" s="27"/>
      <c r="J35" s="27">
        <v>158</v>
      </c>
      <c r="K35" s="27"/>
      <c r="L35" s="27"/>
      <c r="M35" s="54" t="s">
        <v>109</v>
      </c>
      <c r="N35" s="47">
        <v>1</v>
      </c>
      <c r="O35" s="27">
        <v>0.01</v>
      </c>
      <c r="P35" s="27">
        <v>0.036</v>
      </c>
      <c r="Q35" s="31" t="s">
        <v>110</v>
      </c>
      <c r="R35" s="31" t="s">
        <v>51</v>
      </c>
      <c r="S35" s="31" t="s">
        <v>112</v>
      </c>
    </row>
    <row r="36" s="4" customFormat="1" ht="37" customHeight="1" spans="1:19">
      <c r="A36" s="28">
        <v>25</v>
      </c>
      <c r="B36" s="29"/>
      <c r="C36" s="30" t="s">
        <v>106</v>
      </c>
      <c r="D36" s="28" t="s">
        <v>24</v>
      </c>
      <c r="E36" s="28" t="s">
        <v>25</v>
      </c>
      <c r="F36" s="31" t="s">
        <v>121</v>
      </c>
      <c r="G36" s="30" t="s">
        <v>122</v>
      </c>
      <c r="H36" s="27">
        <f t="shared" si="2"/>
        <v>172</v>
      </c>
      <c r="I36" s="27"/>
      <c r="J36" s="27">
        <v>172</v>
      </c>
      <c r="K36" s="27"/>
      <c r="L36" s="27"/>
      <c r="M36" s="54" t="s">
        <v>109</v>
      </c>
      <c r="N36" s="47">
        <v>1</v>
      </c>
      <c r="O36" s="27">
        <v>0.01</v>
      </c>
      <c r="P36" s="27">
        <v>0.036</v>
      </c>
      <c r="Q36" s="31" t="s">
        <v>110</v>
      </c>
      <c r="R36" s="31" t="s">
        <v>51</v>
      </c>
      <c r="S36" s="31" t="s">
        <v>112</v>
      </c>
    </row>
    <row r="37" s="4" customFormat="1" ht="37" customHeight="1" spans="1:19">
      <c r="A37" s="28">
        <v>26</v>
      </c>
      <c r="B37" s="29"/>
      <c r="C37" s="30" t="s">
        <v>106</v>
      </c>
      <c r="D37" s="28" t="s">
        <v>24</v>
      </c>
      <c r="E37" s="28" t="s">
        <v>25</v>
      </c>
      <c r="F37" s="31" t="s">
        <v>123</v>
      </c>
      <c r="G37" s="30" t="s">
        <v>124</v>
      </c>
      <c r="H37" s="27">
        <f t="shared" si="2"/>
        <v>65</v>
      </c>
      <c r="I37" s="27"/>
      <c r="J37" s="27">
        <v>65</v>
      </c>
      <c r="K37" s="27"/>
      <c r="L37" s="27"/>
      <c r="M37" s="54" t="s">
        <v>109</v>
      </c>
      <c r="N37" s="47">
        <v>1</v>
      </c>
      <c r="O37" s="27">
        <v>0.01</v>
      </c>
      <c r="P37" s="27">
        <v>0.036</v>
      </c>
      <c r="Q37" s="31" t="s">
        <v>110</v>
      </c>
      <c r="R37" s="31" t="s">
        <v>51</v>
      </c>
      <c r="S37" s="31" t="s">
        <v>112</v>
      </c>
    </row>
    <row r="38" s="4" customFormat="1" ht="37" customHeight="1" spans="1:19">
      <c r="A38" s="28">
        <v>27</v>
      </c>
      <c r="B38" s="29"/>
      <c r="C38" s="30" t="s">
        <v>106</v>
      </c>
      <c r="D38" s="28" t="s">
        <v>24</v>
      </c>
      <c r="E38" s="28" t="s">
        <v>25</v>
      </c>
      <c r="F38" s="31" t="s">
        <v>125</v>
      </c>
      <c r="G38" s="30" t="s">
        <v>126</v>
      </c>
      <c r="H38" s="27">
        <f t="shared" si="2"/>
        <v>88</v>
      </c>
      <c r="I38" s="27"/>
      <c r="J38" s="27">
        <v>88</v>
      </c>
      <c r="K38" s="27"/>
      <c r="L38" s="27"/>
      <c r="M38" s="54" t="s">
        <v>109</v>
      </c>
      <c r="N38" s="47">
        <v>1</v>
      </c>
      <c r="O38" s="27">
        <v>0.01</v>
      </c>
      <c r="P38" s="27">
        <v>0.036</v>
      </c>
      <c r="Q38" s="31" t="s">
        <v>110</v>
      </c>
      <c r="R38" s="31" t="s">
        <v>51</v>
      </c>
      <c r="S38" s="31" t="s">
        <v>112</v>
      </c>
    </row>
    <row r="39" s="4" customFormat="1" ht="37" customHeight="1" spans="1:19">
      <c r="A39" s="28">
        <v>28</v>
      </c>
      <c r="B39" s="29"/>
      <c r="C39" s="30" t="s">
        <v>106</v>
      </c>
      <c r="D39" s="28" t="s">
        <v>24</v>
      </c>
      <c r="E39" s="28" t="s">
        <v>25</v>
      </c>
      <c r="F39" s="31" t="s">
        <v>127</v>
      </c>
      <c r="G39" s="30" t="s">
        <v>128</v>
      </c>
      <c r="H39" s="27">
        <f t="shared" si="2"/>
        <v>198.1</v>
      </c>
      <c r="I39" s="27"/>
      <c r="J39" s="27">
        <v>198.1</v>
      </c>
      <c r="K39" s="27"/>
      <c r="L39" s="27"/>
      <c r="M39" s="54" t="s">
        <v>109</v>
      </c>
      <c r="N39" s="47">
        <v>1</v>
      </c>
      <c r="O39" s="27">
        <v>0.01</v>
      </c>
      <c r="P39" s="27">
        <v>0.036</v>
      </c>
      <c r="Q39" s="31" t="s">
        <v>110</v>
      </c>
      <c r="R39" s="31" t="s">
        <v>51</v>
      </c>
      <c r="S39" s="31" t="s">
        <v>112</v>
      </c>
    </row>
    <row r="40" s="4" customFormat="1" ht="37" customHeight="1" spans="1:19">
      <c r="A40" s="28">
        <v>29</v>
      </c>
      <c r="B40" s="29"/>
      <c r="C40" s="30" t="s">
        <v>106</v>
      </c>
      <c r="D40" s="28" t="s">
        <v>24</v>
      </c>
      <c r="E40" s="28" t="s">
        <v>25</v>
      </c>
      <c r="F40" s="31" t="s">
        <v>129</v>
      </c>
      <c r="G40" s="30" t="s">
        <v>130</v>
      </c>
      <c r="H40" s="27">
        <f t="shared" si="2"/>
        <v>136.95</v>
      </c>
      <c r="I40" s="27">
        <v>136.95</v>
      </c>
      <c r="J40" s="27"/>
      <c r="K40" s="27"/>
      <c r="L40" s="27"/>
      <c r="M40" s="54" t="s">
        <v>109</v>
      </c>
      <c r="N40" s="47">
        <v>1</v>
      </c>
      <c r="O40" s="27">
        <v>0.01</v>
      </c>
      <c r="P40" s="27">
        <v>0.036</v>
      </c>
      <c r="Q40" s="31" t="s">
        <v>110</v>
      </c>
      <c r="R40" s="31" t="s">
        <v>111</v>
      </c>
      <c r="S40" s="31" t="s">
        <v>112</v>
      </c>
    </row>
    <row r="41" s="4" customFormat="1" ht="37" customHeight="1" spans="1:19">
      <c r="A41" s="28">
        <v>30</v>
      </c>
      <c r="B41" s="29"/>
      <c r="C41" s="30" t="s">
        <v>106</v>
      </c>
      <c r="D41" s="28" t="s">
        <v>24</v>
      </c>
      <c r="E41" s="28" t="s">
        <v>25</v>
      </c>
      <c r="F41" s="31" t="s">
        <v>131</v>
      </c>
      <c r="G41" s="30" t="s">
        <v>132</v>
      </c>
      <c r="H41" s="27">
        <f t="shared" si="2"/>
        <v>210</v>
      </c>
      <c r="I41" s="27">
        <v>210</v>
      </c>
      <c r="J41" s="27"/>
      <c r="K41" s="27"/>
      <c r="L41" s="27"/>
      <c r="M41" s="54" t="s">
        <v>109</v>
      </c>
      <c r="N41" s="47">
        <v>1</v>
      </c>
      <c r="O41" s="27">
        <v>0.01</v>
      </c>
      <c r="P41" s="27">
        <v>0.036</v>
      </c>
      <c r="Q41" s="31" t="s">
        <v>110</v>
      </c>
      <c r="R41" s="31" t="s">
        <v>51</v>
      </c>
      <c r="S41" s="31" t="s">
        <v>112</v>
      </c>
    </row>
    <row r="42" s="4" customFormat="1" ht="37" customHeight="1" spans="1:19">
      <c r="A42" s="28">
        <v>31</v>
      </c>
      <c r="B42" s="29"/>
      <c r="C42" s="30" t="s">
        <v>106</v>
      </c>
      <c r="D42" s="28" t="s">
        <v>24</v>
      </c>
      <c r="E42" s="28" t="s">
        <v>25</v>
      </c>
      <c r="F42" s="31" t="s">
        <v>133</v>
      </c>
      <c r="G42" s="30" t="s">
        <v>134</v>
      </c>
      <c r="H42" s="27">
        <f t="shared" si="2"/>
        <v>43.64</v>
      </c>
      <c r="I42" s="27"/>
      <c r="J42" s="27">
        <v>43.64</v>
      </c>
      <c r="K42" s="27"/>
      <c r="L42" s="27"/>
      <c r="M42" s="54" t="s">
        <v>109</v>
      </c>
      <c r="N42" s="47">
        <v>1</v>
      </c>
      <c r="O42" s="27">
        <v>0.01</v>
      </c>
      <c r="P42" s="27">
        <v>0.036</v>
      </c>
      <c r="Q42" s="31" t="s">
        <v>110</v>
      </c>
      <c r="R42" s="31" t="s">
        <v>51</v>
      </c>
      <c r="S42" s="31" t="s">
        <v>112</v>
      </c>
    </row>
    <row r="43" s="4" customFormat="1" ht="37" customHeight="1" spans="1:19">
      <c r="A43" s="28">
        <v>32</v>
      </c>
      <c r="B43" s="29"/>
      <c r="C43" s="30" t="s">
        <v>106</v>
      </c>
      <c r="D43" s="28" t="s">
        <v>24</v>
      </c>
      <c r="E43" s="28" t="s">
        <v>25</v>
      </c>
      <c r="F43" s="31" t="s">
        <v>135</v>
      </c>
      <c r="G43" s="30" t="s">
        <v>136</v>
      </c>
      <c r="H43" s="27">
        <f t="shared" si="2"/>
        <v>129.82</v>
      </c>
      <c r="I43" s="27"/>
      <c r="J43" s="27">
        <v>129.82</v>
      </c>
      <c r="K43" s="27"/>
      <c r="L43" s="27"/>
      <c r="M43" s="54" t="s">
        <v>109</v>
      </c>
      <c r="N43" s="47">
        <v>1</v>
      </c>
      <c r="O43" s="27">
        <v>0.01</v>
      </c>
      <c r="P43" s="27">
        <v>0.036</v>
      </c>
      <c r="Q43" s="31" t="s">
        <v>110</v>
      </c>
      <c r="R43" s="31" t="s">
        <v>51</v>
      </c>
      <c r="S43" s="31" t="s">
        <v>112</v>
      </c>
    </row>
    <row r="44" s="4" customFormat="1" ht="37" customHeight="1" spans="1:19">
      <c r="A44" s="28">
        <v>33</v>
      </c>
      <c r="B44" s="29"/>
      <c r="C44" s="30" t="s">
        <v>106</v>
      </c>
      <c r="D44" s="28" t="s">
        <v>24</v>
      </c>
      <c r="E44" s="28" t="s">
        <v>25</v>
      </c>
      <c r="F44" s="31" t="s">
        <v>137</v>
      </c>
      <c r="G44" s="30" t="s">
        <v>138</v>
      </c>
      <c r="H44" s="27">
        <f t="shared" si="2"/>
        <v>57.77</v>
      </c>
      <c r="I44" s="27"/>
      <c r="J44" s="27">
        <v>57.77</v>
      </c>
      <c r="K44" s="27"/>
      <c r="L44" s="27"/>
      <c r="M44" s="54" t="s">
        <v>109</v>
      </c>
      <c r="N44" s="47">
        <v>1</v>
      </c>
      <c r="O44" s="27">
        <v>0.01</v>
      </c>
      <c r="P44" s="27">
        <v>0.036</v>
      </c>
      <c r="Q44" s="31" t="s">
        <v>110</v>
      </c>
      <c r="R44" s="31" t="s">
        <v>51</v>
      </c>
      <c r="S44" s="31" t="s">
        <v>112</v>
      </c>
    </row>
    <row r="45" s="4" customFormat="1" ht="37" customHeight="1" spans="1:19">
      <c r="A45" s="28">
        <v>34</v>
      </c>
      <c r="B45" s="29"/>
      <c r="C45" s="30" t="s">
        <v>106</v>
      </c>
      <c r="D45" s="28" t="s">
        <v>24</v>
      </c>
      <c r="E45" s="28" t="s">
        <v>25</v>
      </c>
      <c r="F45" s="31" t="s">
        <v>139</v>
      </c>
      <c r="G45" s="30" t="s">
        <v>140</v>
      </c>
      <c r="H45" s="27">
        <f t="shared" si="2"/>
        <v>74.2</v>
      </c>
      <c r="I45" s="27"/>
      <c r="J45" s="27">
        <v>74.2</v>
      </c>
      <c r="K45" s="27"/>
      <c r="L45" s="27"/>
      <c r="M45" s="54" t="s">
        <v>109</v>
      </c>
      <c r="N45" s="47">
        <v>1</v>
      </c>
      <c r="O45" s="27">
        <v>0.01</v>
      </c>
      <c r="P45" s="27">
        <v>0.036</v>
      </c>
      <c r="Q45" s="31" t="s">
        <v>110</v>
      </c>
      <c r="R45" s="31" t="s">
        <v>51</v>
      </c>
      <c r="S45" s="31" t="s">
        <v>112</v>
      </c>
    </row>
    <row r="46" s="4" customFormat="1" ht="37" customHeight="1" spans="1:19">
      <c r="A46" s="28">
        <v>35</v>
      </c>
      <c r="B46" s="29"/>
      <c r="C46" s="30" t="s">
        <v>106</v>
      </c>
      <c r="D46" s="28" t="s">
        <v>24</v>
      </c>
      <c r="E46" s="28" t="s">
        <v>25</v>
      </c>
      <c r="F46" s="31" t="s">
        <v>141</v>
      </c>
      <c r="G46" s="30" t="s">
        <v>142</v>
      </c>
      <c r="H46" s="27">
        <f t="shared" si="2"/>
        <v>92.48</v>
      </c>
      <c r="I46" s="27"/>
      <c r="J46" s="27">
        <v>92.48</v>
      </c>
      <c r="K46" s="27"/>
      <c r="L46" s="27"/>
      <c r="M46" s="54" t="s">
        <v>109</v>
      </c>
      <c r="N46" s="47">
        <v>1</v>
      </c>
      <c r="O46" s="27">
        <v>0.01</v>
      </c>
      <c r="P46" s="27">
        <v>0.036</v>
      </c>
      <c r="Q46" s="31" t="s">
        <v>110</v>
      </c>
      <c r="R46" s="31" t="s">
        <v>51</v>
      </c>
      <c r="S46" s="31" t="s">
        <v>112</v>
      </c>
    </row>
    <row r="47" s="4" customFormat="1" ht="37" customHeight="1" spans="1:19">
      <c r="A47" s="28">
        <v>36</v>
      </c>
      <c r="B47" s="29"/>
      <c r="C47" s="30" t="s">
        <v>106</v>
      </c>
      <c r="D47" s="28" t="s">
        <v>24</v>
      </c>
      <c r="E47" s="28" t="s">
        <v>25</v>
      </c>
      <c r="F47" s="31" t="s">
        <v>143</v>
      </c>
      <c r="G47" s="30" t="s">
        <v>144</v>
      </c>
      <c r="H47" s="27">
        <f t="shared" si="2"/>
        <v>96.61</v>
      </c>
      <c r="I47" s="27"/>
      <c r="J47" s="27">
        <v>96.61</v>
      </c>
      <c r="K47" s="27"/>
      <c r="L47" s="27"/>
      <c r="M47" s="54" t="s">
        <v>109</v>
      </c>
      <c r="N47" s="47">
        <v>1</v>
      </c>
      <c r="O47" s="27">
        <v>0.01</v>
      </c>
      <c r="P47" s="27">
        <v>0.036</v>
      </c>
      <c r="Q47" s="31" t="s">
        <v>110</v>
      </c>
      <c r="R47" s="31" t="s">
        <v>51</v>
      </c>
      <c r="S47" s="31" t="s">
        <v>112</v>
      </c>
    </row>
    <row r="48" s="4" customFormat="1" ht="37" customHeight="1" spans="1:19">
      <c r="A48" s="28">
        <v>37</v>
      </c>
      <c r="B48" s="29"/>
      <c r="C48" s="30" t="s">
        <v>106</v>
      </c>
      <c r="D48" s="28" t="s">
        <v>24</v>
      </c>
      <c r="E48" s="28" t="s">
        <v>25</v>
      </c>
      <c r="F48" s="31" t="s">
        <v>145</v>
      </c>
      <c r="G48" s="30" t="s">
        <v>146</v>
      </c>
      <c r="H48" s="27">
        <f t="shared" si="2"/>
        <v>153.44</v>
      </c>
      <c r="I48" s="27"/>
      <c r="J48" s="27">
        <v>153.44</v>
      </c>
      <c r="K48" s="27"/>
      <c r="L48" s="27"/>
      <c r="M48" s="54" t="s">
        <v>109</v>
      </c>
      <c r="N48" s="47">
        <v>1</v>
      </c>
      <c r="O48" s="27">
        <v>0.01</v>
      </c>
      <c r="P48" s="27">
        <v>0.036</v>
      </c>
      <c r="Q48" s="31" t="s">
        <v>110</v>
      </c>
      <c r="R48" s="31" t="s">
        <v>51</v>
      </c>
      <c r="S48" s="31" t="s">
        <v>112</v>
      </c>
    </row>
    <row r="49" s="4" customFormat="1" ht="37" customHeight="1" spans="1:19">
      <c r="A49" s="28">
        <v>38</v>
      </c>
      <c r="B49" s="29"/>
      <c r="C49" s="30" t="s">
        <v>106</v>
      </c>
      <c r="D49" s="28" t="s">
        <v>24</v>
      </c>
      <c r="E49" s="28" t="s">
        <v>25</v>
      </c>
      <c r="F49" s="31" t="s">
        <v>147</v>
      </c>
      <c r="G49" s="30" t="s">
        <v>148</v>
      </c>
      <c r="H49" s="27">
        <f t="shared" si="2"/>
        <v>54.05</v>
      </c>
      <c r="I49" s="27"/>
      <c r="J49" s="27">
        <v>54.05</v>
      </c>
      <c r="K49" s="27"/>
      <c r="L49" s="27"/>
      <c r="M49" s="54" t="s">
        <v>109</v>
      </c>
      <c r="N49" s="47">
        <v>1</v>
      </c>
      <c r="O49" s="27">
        <v>0.01</v>
      </c>
      <c r="P49" s="27">
        <v>0.036</v>
      </c>
      <c r="Q49" s="31" t="s">
        <v>110</v>
      </c>
      <c r="R49" s="31" t="s">
        <v>51</v>
      </c>
      <c r="S49" s="31" t="s">
        <v>112</v>
      </c>
    </row>
    <row r="50" s="4" customFormat="1" ht="37" customHeight="1" spans="1:19">
      <c r="A50" s="28">
        <v>39</v>
      </c>
      <c r="B50" s="29"/>
      <c r="C50" s="30" t="s">
        <v>106</v>
      </c>
      <c r="D50" s="28" t="s">
        <v>24</v>
      </c>
      <c r="E50" s="28" t="s">
        <v>25</v>
      </c>
      <c r="F50" s="31" t="s">
        <v>149</v>
      </c>
      <c r="G50" s="30" t="s">
        <v>150</v>
      </c>
      <c r="H50" s="27">
        <f t="shared" si="2"/>
        <v>104.12</v>
      </c>
      <c r="I50" s="27"/>
      <c r="J50" s="27">
        <v>104.12</v>
      </c>
      <c r="K50" s="27"/>
      <c r="L50" s="27"/>
      <c r="M50" s="54" t="s">
        <v>109</v>
      </c>
      <c r="N50" s="47">
        <v>1</v>
      </c>
      <c r="O50" s="27">
        <v>0.01</v>
      </c>
      <c r="P50" s="27">
        <v>0.036</v>
      </c>
      <c r="Q50" s="31" t="s">
        <v>110</v>
      </c>
      <c r="R50" s="31" t="s">
        <v>51</v>
      </c>
      <c r="S50" s="31" t="s">
        <v>112</v>
      </c>
    </row>
    <row r="51" s="4" customFormat="1" ht="37" customHeight="1" spans="1:19">
      <c r="A51" s="28">
        <v>40</v>
      </c>
      <c r="B51" s="29"/>
      <c r="C51" s="30" t="s">
        <v>106</v>
      </c>
      <c r="D51" s="28" t="s">
        <v>24</v>
      </c>
      <c r="E51" s="28" t="s">
        <v>25</v>
      </c>
      <c r="F51" s="31" t="s">
        <v>151</v>
      </c>
      <c r="G51" s="30" t="s">
        <v>152</v>
      </c>
      <c r="H51" s="27">
        <f t="shared" si="2"/>
        <v>85</v>
      </c>
      <c r="I51" s="27"/>
      <c r="J51" s="27">
        <v>85</v>
      </c>
      <c r="K51" s="27"/>
      <c r="L51" s="27"/>
      <c r="M51" s="54" t="s">
        <v>109</v>
      </c>
      <c r="N51" s="47">
        <v>1</v>
      </c>
      <c r="O51" s="27">
        <v>0.01</v>
      </c>
      <c r="P51" s="27">
        <v>0.036</v>
      </c>
      <c r="Q51" s="31" t="s">
        <v>110</v>
      </c>
      <c r="R51" s="31" t="s">
        <v>111</v>
      </c>
      <c r="S51" s="31" t="s">
        <v>112</v>
      </c>
    </row>
    <row r="52" s="4" customFormat="1" ht="37" customHeight="1" spans="1:19">
      <c r="A52" s="28">
        <v>41</v>
      </c>
      <c r="B52" s="29"/>
      <c r="C52" s="30" t="s">
        <v>106</v>
      </c>
      <c r="D52" s="28" t="s">
        <v>24</v>
      </c>
      <c r="E52" s="28" t="s">
        <v>25</v>
      </c>
      <c r="F52" s="31" t="s">
        <v>153</v>
      </c>
      <c r="G52" s="30" t="s">
        <v>154</v>
      </c>
      <c r="H52" s="27">
        <f t="shared" si="2"/>
        <v>104.31</v>
      </c>
      <c r="I52" s="27"/>
      <c r="J52" s="27">
        <v>104.31</v>
      </c>
      <c r="K52" s="27"/>
      <c r="L52" s="27"/>
      <c r="M52" s="54" t="s">
        <v>109</v>
      </c>
      <c r="N52" s="47">
        <v>1</v>
      </c>
      <c r="O52" s="27">
        <v>0.01</v>
      </c>
      <c r="P52" s="27">
        <v>0.036</v>
      </c>
      <c r="Q52" s="31" t="s">
        <v>110</v>
      </c>
      <c r="R52" s="31" t="s">
        <v>111</v>
      </c>
      <c r="S52" s="31" t="s">
        <v>112</v>
      </c>
    </row>
    <row r="53" s="4" customFormat="1" ht="37" customHeight="1" spans="1:19">
      <c r="A53" s="28">
        <v>42</v>
      </c>
      <c r="B53" s="29"/>
      <c r="C53" s="30" t="s">
        <v>106</v>
      </c>
      <c r="D53" s="28" t="s">
        <v>24</v>
      </c>
      <c r="E53" s="28" t="s">
        <v>25</v>
      </c>
      <c r="F53" s="31" t="s">
        <v>155</v>
      </c>
      <c r="G53" s="30" t="s">
        <v>156</v>
      </c>
      <c r="H53" s="27">
        <f t="shared" si="2"/>
        <v>115.51</v>
      </c>
      <c r="I53" s="27"/>
      <c r="J53" s="27">
        <v>115.51</v>
      </c>
      <c r="K53" s="27"/>
      <c r="L53" s="27"/>
      <c r="M53" s="54" t="s">
        <v>109</v>
      </c>
      <c r="N53" s="47">
        <v>1</v>
      </c>
      <c r="O53" s="27">
        <v>0.01</v>
      </c>
      <c r="P53" s="27">
        <v>0.036</v>
      </c>
      <c r="Q53" s="31" t="s">
        <v>110</v>
      </c>
      <c r="R53" s="31" t="s">
        <v>51</v>
      </c>
      <c r="S53" s="31" t="s">
        <v>112</v>
      </c>
    </row>
    <row r="54" s="4" customFormat="1" ht="37" customHeight="1" spans="1:19">
      <c r="A54" s="28">
        <v>43</v>
      </c>
      <c r="B54" s="29"/>
      <c r="C54" s="30" t="s">
        <v>106</v>
      </c>
      <c r="D54" s="28" t="s">
        <v>24</v>
      </c>
      <c r="E54" s="28" t="s">
        <v>25</v>
      </c>
      <c r="F54" s="31" t="s">
        <v>157</v>
      </c>
      <c r="G54" s="30" t="s">
        <v>158</v>
      </c>
      <c r="H54" s="27">
        <f t="shared" si="2"/>
        <v>90</v>
      </c>
      <c r="I54" s="27"/>
      <c r="J54" s="27">
        <v>90</v>
      </c>
      <c r="K54" s="27"/>
      <c r="L54" s="27"/>
      <c r="M54" s="54" t="s">
        <v>109</v>
      </c>
      <c r="N54" s="47">
        <v>1</v>
      </c>
      <c r="O54" s="27">
        <v>0.01</v>
      </c>
      <c r="P54" s="27">
        <v>0.036</v>
      </c>
      <c r="Q54" s="31" t="s">
        <v>110</v>
      </c>
      <c r="R54" s="31" t="s">
        <v>51</v>
      </c>
      <c r="S54" s="31" t="s">
        <v>112</v>
      </c>
    </row>
    <row r="55" s="4" customFormat="1" ht="37" customHeight="1" spans="1:19">
      <c r="A55" s="28">
        <v>44</v>
      </c>
      <c r="B55" s="29"/>
      <c r="C55" s="30" t="s">
        <v>106</v>
      </c>
      <c r="D55" s="28" t="s">
        <v>24</v>
      </c>
      <c r="E55" s="28" t="s">
        <v>25</v>
      </c>
      <c r="F55" s="31" t="s">
        <v>159</v>
      </c>
      <c r="G55" s="30" t="s">
        <v>160</v>
      </c>
      <c r="H55" s="27">
        <f t="shared" si="2"/>
        <v>90</v>
      </c>
      <c r="I55" s="27"/>
      <c r="J55" s="27">
        <v>90</v>
      </c>
      <c r="K55" s="27"/>
      <c r="L55" s="27"/>
      <c r="M55" s="54" t="s">
        <v>109</v>
      </c>
      <c r="N55" s="47">
        <v>1</v>
      </c>
      <c r="O55" s="27">
        <v>0.01</v>
      </c>
      <c r="P55" s="27">
        <v>0.036</v>
      </c>
      <c r="Q55" s="31" t="s">
        <v>110</v>
      </c>
      <c r="R55" s="31" t="s">
        <v>111</v>
      </c>
      <c r="S55" s="31" t="s">
        <v>112</v>
      </c>
    </row>
    <row r="56" s="4" customFormat="1" ht="37" customHeight="1" spans="1:19">
      <c r="A56" s="28">
        <v>45</v>
      </c>
      <c r="B56" s="29"/>
      <c r="C56" s="30" t="s">
        <v>106</v>
      </c>
      <c r="D56" s="28" t="s">
        <v>24</v>
      </c>
      <c r="E56" s="28" t="s">
        <v>25</v>
      </c>
      <c r="F56" s="31" t="s">
        <v>161</v>
      </c>
      <c r="G56" s="30" t="s">
        <v>162</v>
      </c>
      <c r="H56" s="27">
        <f t="shared" si="2"/>
        <v>19.58</v>
      </c>
      <c r="I56" s="27"/>
      <c r="J56" s="27">
        <v>19.58</v>
      </c>
      <c r="K56" s="27"/>
      <c r="L56" s="27"/>
      <c r="M56" s="54" t="s">
        <v>109</v>
      </c>
      <c r="N56" s="47">
        <v>1</v>
      </c>
      <c r="O56" s="27">
        <v>0.01</v>
      </c>
      <c r="P56" s="27">
        <v>0.036</v>
      </c>
      <c r="Q56" s="31" t="s">
        <v>35</v>
      </c>
      <c r="R56" s="31" t="s">
        <v>51</v>
      </c>
      <c r="S56" s="31" t="s">
        <v>112</v>
      </c>
    </row>
    <row r="57" s="4" customFormat="1" ht="37" customHeight="1" spans="1:19">
      <c r="A57" s="28">
        <v>46</v>
      </c>
      <c r="B57" s="29"/>
      <c r="C57" s="30" t="s">
        <v>106</v>
      </c>
      <c r="D57" s="28" t="s">
        <v>24</v>
      </c>
      <c r="E57" s="28" t="s">
        <v>25</v>
      </c>
      <c r="F57" s="31" t="s">
        <v>163</v>
      </c>
      <c r="G57" s="30" t="s">
        <v>164</v>
      </c>
      <c r="H57" s="27">
        <f t="shared" si="2"/>
        <v>15.33</v>
      </c>
      <c r="I57" s="27"/>
      <c r="J57" s="27">
        <v>15.33</v>
      </c>
      <c r="K57" s="27"/>
      <c r="L57" s="27"/>
      <c r="M57" s="54" t="s">
        <v>109</v>
      </c>
      <c r="N57" s="47">
        <v>1</v>
      </c>
      <c r="O57" s="27">
        <v>0.01</v>
      </c>
      <c r="P57" s="27">
        <v>0.036</v>
      </c>
      <c r="Q57" s="31" t="s">
        <v>35</v>
      </c>
      <c r="R57" s="31" t="s">
        <v>111</v>
      </c>
      <c r="S57" s="31" t="s">
        <v>112</v>
      </c>
    </row>
    <row r="58" s="4" customFormat="1" ht="37" customHeight="1" spans="1:19">
      <c r="A58" s="28">
        <v>47</v>
      </c>
      <c r="B58" s="29"/>
      <c r="C58" s="30" t="s">
        <v>106</v>
      </c>
      <c r="D58" s="28" t="s">
        <v>24</v>
      </c>
      <c r="E58" s="28" t="s">
        <v>25</v>
      </c>
      <c r="F58" s="31" t="s">
        <v>165</v>
      </c>
      <c r="G58" s="30" t="s">
        <v>166</v>
      </c>
      <c r="H58" s="27">
        <f t="shared" si="2"/>
        <v>11.85</v>
      </c>
      <c r="I58" s="27"/>
      <c r="J58" s="27">
        <v>11.85</v>
      </c>
      <c r="K58" s="27"/>
      <c r="L58" s="27"/>
      <c r="M58" s="54" t="s">
        <v>109</v>
      </c>
      <c r="N58" s="47">
        <v>1</v>
      </c>
      <c r="O58" s="27">
        <v>0.01</v>
      </c>
      <c r="P58" s="27">
        <v>0.036</v>
      </c>
      <c r="Q58" s="31" t="s">
        <v>35</v>
      </c>
      <c r="R58" s="31" t="s">
        <v>51</v>
      </c>
      <c r="S58" s="31" t="s">
        <v>112</v>
      </c>
    </row>
    <row r="59" s="4" customFormat="1" ht="37" customHeight="1" spans="1:19">
      <c r="A59" s="28">
        <v>48</v>
      </c>
      <c r="B59" s="29"/>
      <c r="C59" s="37" t="s">
        <v>106</v>
      </c>
      <c r="D59" s="34" t="s">
        <v>24</v>
      </c>
      <c r="E59" s="34" t="s">
        <v>25</v>
      </c>
      <c r="F59" s="34" t="s">
        <v>127</v>
      </c>
      <c r="G59" s="37" t="s">
        <v>167</v>
      </c>
      <c r="H59" s="27">
        <f t="shared" si="2"/>
        <v>80</v>
      </c>
      <c r="I59" s="27"/>
      <c r="J59" s="27"/>
      <c r="K59" s="52">
        <v>80</v>
      </c>
      <c r="L59" s="27"/>
      <c r="M59" s="54" t="s">
        <v>168</v>
      </c>
      <c r="N59" s="47">
        <v>1</v>
      </c>
      <c r="O59" s="27">
        <v>0.02</v>
      </c>
      <c r="P59" s="27">
        <v>0.08</v>
      </c>
      <c r="Q59" s="31" t="s">
        <v>35</v>
      </c>
      <c r="R59" s="31" t="s">
        <v>51</v>
      </c>
      <c r="S59" s="31" t="s">
        <v>112</v>
      </c>
    </row>
    <row r="60" s="4" customFormat="1" ht="56" customHeight="1" spans="1:19">
      <c r="A60" s="28">
        <v>49</v>
      </c>
      <c r="B60" s="29"/>
      <c r="C60" s="37" t="s">
        <v>169</v>
      </c>
      <c r="D60" s="34" t="s">
        <v>24</v>
      </c>
      <c r="E60" s="34" t="s">
        <v>25</v>
      </c>
      <c r="F60" s="34" t="s">
        <v>153</v>
      </c>
      <c r="G60" s="37" t="s">
        <v>170</v>
      </c>
      <c r="H60" s="27">
        <f t="shared" si="2"/>
        <v>138.89</v>
      </c>
      <c r="I60" s="27"/>
      <c r="J60" s="27"/>
      <c r="K60" s="52">
        <v>138.89</v>
      </c>
      <c r="L60" s="27"/>
      <c r="M60" s="54" t="s">
        <v>171</v>
      </c>
      <c r="N60" s="47">
        <v>20</v>
      </c>
      <c r="O60" s="27">
        <v>0.02</v>
      </c>
      <c r="P60" s="27">
        <v>0.08</v>
      </c>
      <c r="Q60" s="31" t="s">
        <v>46</v>
      </c>
      <c r="R60" s="31" t="s">
        <v>111</v>
      </c>
      <c r="S60" s="31" t="s">
        <v>112</v>
      </c>
    </row>
    <row r="61" s="4" customFormat="1" ht="36" customHeight="1" spans="1:19">
      <c r="A61" s="28">
        <v>50</v>
      </c>
      <c r="B61" s="29"/>
      <c r="C61" s="37" t="s">
        <v>172</v>
      </c>
      <c r="D61" s="34" t="s">
        <v>24</v>
      </c>
      <c r="E61" s="34" t="s">
        <v>25</v>
      </c>
      <c r="F61" s="35" t="s">
        <v>173</v>
      </c>
      <c r="G61" s="37" t="s">
        <v>174</v>
      </c>
      <c r="H61" s="40">
        <f t="shared" si="2"/>
        <v>42.2777</v>
      </c>
      <c r="I61" s="40"/>
      <c r="J61" s="40">
        <v>42.2777</v>
      </c>
      <c r="K61" s="52"/>
      <c r="L61" s="27"/>
      <c r="M61" s="54" t="s">
        <v>168</v>
      </c>
      <c r="N61" s="47">
        <v>1</v>
      </c>
      <c r="O61" s="27">
        <v>0.02</v>
      </c>
      <c r="P61" s="27">
        <v>0.08</v>
      </c>
      <c r="Q61" s="31" t="s">
        <v>35</v>
      </c>
      <c r="R61" s="31" t="s">
        <v>51</v>
      </c>
      <c r="S61" s="31" t="s">
        <v>112</v>
      </c>
    </row>
    <row r="62" s="4" customFormat="1" ht="36" customHeight="1" spans="1:19">
      <c r="A62" s="28">
        <v>51</v>
      </c>
      <c r="B62" s="29"/>
      <c r="C62" s="37" t="s">
        <v>175</v>
      </c>
      <c r="D62" s="34" t="s">
        <v>24</v>
      </c>
      <c r="E62" s="34" t="s">
        <v>25</v>
      </c>
      <c r="F62" s="35" t="s">
        <v>176</v>
      </c>
      <c r="G62" s="37" t="s">
        <v>177</v>
      </c>
      <c r="H62" s="40">
        <f t="shared" si="2"/>
        <v>8.1667</v>
      </c>
      <c r="I62" s="40"/>
      <c r="J62" s="40">
        <v>8.1667</v>
      </c>
      <c r="K62" s="52"/>
      <c r="L62" s="27"/>
      <c r="M62" s="54" t="s">
        <v>168</v>
      </c>
      <c r="N62" s="47">
        <v>1</v>
      </c>
      <c r="O62" s="27">
        <v>0.02</v>
      </c>
      <c r="P62" s="27">
        <v>0.08</v>
      </c>
      <c r="Q62" s="31" t="s">
        <v>35</v>
      </c>
      <c r="R62" s="31" t="s">
        <v>51</v>
      </c>
      <c r="S62" s="31" t="s">
        <v>112</v>
      </c>
    </row>
    <row r="63" s="4" customFormat="1" ht="36" customHeight="1" spans="1:19">
      <c r="A63" s="28">
        <v>52</v>
      </c>
      <c r="B63" s="29"/>
      <c r="C63" s="37" t="s">
        <v>106</v>
      </c>
      <c r="D63" s="34" t="s">
        <v>24</v>
      </c>
      <c r="E63" s="34" t="s">
        <v>25</v>
      </c>
      <c r="F63" s="35" t="s">
        <v>178</v>
      </c>
      <c r="G63" s="37" t="s">
        <v>179</v>
      </c>
      <c r="H63" s="40">
        <f t="shared" si="2"/>
        <v>37.4667</v>
      </c>
      <c r="I63" s="40"/>
      <c r="J63" s="40">
        <v>37.4667</v>
      </c>
      <c r="K63" s="52"/>
      <c r="L63" s="27"/>
      <c r="M63" s="54" t="s">
        <v>168</v>
      </c>
      <c r="N63" s="47">
        <v>1</v>
      </c>
      <c r="O63" s="27">
        <v>0.02</v>
      </c>
      <c r="P63" s="27">
        <v>0.08</v>
      </c>
      <c r="Q63" s="31" t="s">
        <v>35</v>
      </c>
      <c r="R63" s="31" t="s">
        <v>51</v>
      </c>
      <c r="S63" s="31" t="s">
        <v>112</v>
      </c>
    </row>
    <row r="64" s="4" customFormat="1" ht="36" customHeight="1" spans="1:19">
      <c r="A64" s="28">
        <v>53</v>
      </c>
      <c r="B64" s="29"/>
      <c r="C64" s="37" t="s">
        <v>106</v>
      </c>
      <c r="D64" s="34" t="s">
        <v>24</v>
      </c>
      <c r="E64" s="34" t="s">
        <v>25</v>
      </c>
      <c r="F64" s="35" t="s">
        <v>176</v>
      </c>
      <c r="G64" s="37" t="s">
        <v>180</v>
      </c>
      <c r="H64" s="27">
        <f t="shared" si="2"/>
        <v>10</v>
      </c>
      <c r="I64" s="40"/>
      <c r="J64" s="27">
        <v>10</v>
      </c>
      <c r="K64" s="52"/>
      <c r="L64" s="27"/>
      <c r="M64" s="54" t="s">
        <v>168</v>
      </c>
      <c r="N64" s="47">
        <v>1</v>
      </c>
      <c r="O64" s="27">
        <v>0.02</v>
      </c>
      <c r="P64" s="27">
        <v>0.08</v>
      </c>
      <c r="Q64" s="31" t="s">
        <v>35</v>
      </c>
      <c r="R64" s="31" t="s">
        <v>51</v>
      </c>
      <c r="S64" s="31" t="s">
        <v>112</v>
      </c>
    </row>
    <row r="65" s="4" customFormat="1" ht="36" customHeight="1" spans="1:19">
      <c r="A65" s="28">
        <v>54</v>
      </c>
      <c r="B65" s="29"/>
      <c r="C65" s="37" t="s">
        <v>181</v>
      </c>
      <c r="D65" s="34" t="s">
        <v>24</v>
      </c>
      <c r="E65" s="34" t="s">
        <v>25</v>
      </c>
      <c r="F65" s="35" t="s">
        <v>182</v>
      </c>
      <c r="G65" s="37" t="s">
        <v>183</v>
      </c>
      <c r="H65" s="40">
        <f t="shared" si="2"/>
        <v>34.8699</v>
      </c>
      <c r="I65" s="27"/>
      <c r="J65" s="40">
        <v>34.8699</v>
      </c>
      <c r="K65" s="52"/>
      <c r="L65" s="27"/>
      <c r="M65" s="54" t="s">
        <v>168</v>
      </c>
      <c r="N65" s="47">
        <v>1</v>
      </c>
      <c r="O65" s="27">
        <v>0.02</v>
      </c>
      <c r="P65" s="27">
        <v>0.08</v>
      </c>
      <c r="Q65" s="31" t="s">
        <v>35</v>
      </c>
      <c r="R65" s="31" t="s">
        <v>51</v>
      </c>
      <c r="S65" s="31" t="s">
        <v>112</v>
      </c>
    </row>
    <row r="66" s="4" customFormat="1" ht="36" customHeight="1" spans="1:19">
      <c r="A66" s="28">
        <v>55</v>
      </c>
      <c r="B66" s="29"/>
      <c r="C66" s="37" t="s">
        <v>106</v>
      </c>
      <c r="D66" s="34" t="s">
        <v>24</v>
      </c>
      <c r="E66" s="34" t="s">
        <v>25</v>
      </c>
      <c r="F66" s="35" t="s">
        <v>184</v>
      </c>
      <c r="G66" s="37" t="s">
        <v>185</v>
      </c>
      <c r="H66" s="40">
        <f t="shared" si="2"/>
        <v>38.7309</v>
      </c>
      <c r="I66" s="27"/>
      <c r="J66" s="40">
        <v>38.7309</v>
      </c>
      <c r="K66" s="52"/>
      <c r="L66" s="27"/>
      <c r="M66" s="54" t="s">
        <v>168</v>
      </c>
      <c r="N66" s="47">
        <v>1</v>
      </c>
      <c r="O66" s="27">
        <v>0.02</v>
      </c>
      <c r="P66" s="27">
        <v>0.08</v>
      </c>
      <c r="Q66" s="31" t="s">
        <v>35</v>
      </c>
      <c r="R66" s="31" t="s">
        <v>51</v>
      </c>
      <c r="S66" s="31" t="s">
        <v>112</v>
      </c>
    </row>
    <row r="67" s="4" customFormat="1" ht="37" customHeight="1" spans="1:19">
      <c r="A67" s="28">
        <v>56</v>
      </c>
      <c r="B67" s="29"/>
      <c r="C67" s="37" t="s">
        <v>186</v>
      </c>
      <c r="D67" s="34" t="s">
        <v>24</v>
      </c>
      <c r="E67" s="34" t="s">
        <v>25</v>
      </c>
      <c r="F67" s="35" t="s">
        <v>187</v>
      </c>
      <c r="G67" s="37" t="s">
        <v>188</v>
      </c>
      <c r="H67" s="40">
        <f t="shared" si="2"/>
        <v>153.6184</v>
      </c>
      <c r="I67" s="27"/>
      <c r="J67" s="40">
        <v>126.3992</v>
      </c>
      <c r="K67" s="64"/>
      <c r="L67" s="40">
        <v>27.2192</v>
      </c>
      <c r="M67" s="54" t="s">
        <v>168</v>
      </c>
      <c r="N67" s="47">
        <v>1</v>
      </c>
      <c r="O67" s="27">
        <v>0.02</v>
      </c>
      <c r="P67" s="27">
        <v>0.08</v>
      </c>
      <c r="Q67" s="31" t="s">
        <v>35</v>
      </c>
      <c r="R67" s="31" t="s">
        <v>51</v>
      </c>
      <c r="S67" s="31" t="s">
        <v>112</v>
      </c>
    </row>
    <row r="68" s="4" customFormat="1" ht="36" customHeight="1" spans="1:19">
      <c r="A68" s="28">
        <v>57</v>
      </c>
      <c r="B68" s="29"/>
      <c r="C68" s="37" t="s">
        <v>106</v>
      </c>
      <c r="D68" s="34" t="s">
        <v>24</v>
      </c>
      <c r="E68" s="34" t="s">
        <v>25</v>
      </c>
      <c r="F68" s="35" t="s">
        <v>58</v>
      </c>
      <c r="G68" s="37" t="s">
        <v>189</v>
      </c>
      <c r="H68" s="40">
        <f t="shared" si="2"/>
        <v>57.3381</v>
      </c>
      <c r="I68" s="27"/>
      <c r="J68" s="40">
        <v>57.3381</v>
      </c>
      <c r="K68" s="52"/>
      <c r="L68" s="27"/>
      <c r="M68" s="54" t="s">
        <v>168</v>
      </c>
      <c r="N68" s="47">
        <v>1</v>
      </c>
      <c r="O68" s="27">
        <v>0.02</v>
      </c>
      <c r="P68" s="27">
        <v>0.08</v>
      </c>
      <c r="Q68" s="31" t="s">
        <v>35</v>
      </c>
      <c r="R68" s="31" t="s">
        <v>51</v>
      </c>
      <c r="S68" s="31" t="s">
        <v>112</v>
      </c>
    </row>
    <row r="69" s="4" customFormat="1" ht="36" customHeight="1" spans="1:19">
      <c r="A69" s="28">
        <v>58</v>
      </c>
      <c r="B69" s="29"/>
      <c r="C69" s="37" t="s">
        <v>106</v>
      </c>
      <c r="D69" s="34" t="s">
        <v>24</v>
      </c>
      <c r="E69" s="34" t="s">
        <v>25</v>
      </c>
      <c r="F69" s="35" t="s">
        <v>113</v>
      </c>
      <c r="G69" s="37" t="s">
        <v>190</v>
      </c>
      <c r="H69" s="40">
        <f t="shared" si="2"/>
        <v>54.3539</v>
      </c>
      <c r="I69" s="27"/>
      <c r="J69" s="40">
        <v>54.3539</v>
      </c>
      <c r="K69" s="52"/>
      <c r="L69" s="27"/>
      <c r="M69" s="54" t="s">
        <v>168</v>
      </c>
      <c r="N69" s="47">
        <v>1</v>
      </c>
      <c r="O69" s="27">
        <v>0.02</v>
      </c>
      <c r="P69" s="27">
        <v>0.08</v>
      </c>
      <c r="Q69" s="31" t="s">
        <v>35</v>
      </c>
      <c r="R69" s="31" t="s">
        <v>51</v>
      </c>
      <c r="S69" s="31" t="s">
        <v>112</v>
      </c>
    </row>
    <row r="70" s="4" customFormat="1" ht="36" customHeight="1" spans="1:19">
      <c r="A70" s="28">
        <v>59</v>
      </c>
      <c r="B70" s="29"/>
      <c r="C70" s="37" t="s">
        <v>106</v>
      </c>
      <c r="D70" s="34" t="s">
        <v>24</v>
      </c>
      <c r="E70" s="34" t="s">
        <v>25</v>
      </c>
      <c r="F70" s="35" t="s">
        <v>62</v>
      </c>
      <c r="G70" s="37" t="s">
        <v>191</v>
      </c>
      <c r="H70" s="40">
        <f t="shared" ref="H70:H83" si="3">I70+J70+K70+L70</f>
        <v>40.6584</v>
      </c>
      <c r="I70" s="27"/>
      <c r="J70" s="40">
        <v>40.6584</v>
      </c>
      <c r="K70" s="52"/>
      <c r="L70" s="27"/>
      <c r="M70" s="54" t="s">
        <v>168</v>
      </c>
      <c r="N70" s="47">
        <v>1</v>
      </c>
      <c r="O70" s="27">
        <v>0.02</v>
      </c>
      <c r="P70" s="27">
        <v>0.08</v>
      </c>
      <c r="Q70" s="31" t="s">
        <v>35</v>
      </c>
      <c r="R70" s="31" t="s">
        <v>51</v>
      </c>
      <c r="S70" s="31" t="s">
        <v>112</v>
      </c>
    </row>
    <row r="71" s="4" customFormat="1" ht="36" customHeight="1" spans="1:19">
      <c r="A71" s="28">
        <v>60</v>
      </c>
      <c r="B71" s="29"/>
      <c r="C71" s="37" t="s">
        <v>106</v>
      </c>
      <c r="D71" s="34" t="s">
        <v>24</v>
      </c>
      <c r="E71" s="34" t="s">
        <v>25</v>
      </c>
      <c r="F71" s="35" t="s">
        <v>62</v>
      </c>
      <c r="G71" s="37" t="s">
        <v>192</v>
      </c>
      <c r="H71" s="40">
        <f t="shared" si="3"/>
        <v>42.4967</v>
      </c>
      <c r="I71" s="27"/>
      <c r="J71" s="40">
        <v>42.4967</v>
      </c>
      <c r="K71" s="52"/>
      <c r="L71" s="27"/>
      <c r="M71" s="54" t="s">
        <v>168</v>
      </c>
      <c r="N71" s="47">
        <v>1</v>
      </c>
      <c r="O71" s="27">
        <v>0.02</v>
      </c>
      <c r="P71" s="27">
        <v>0.08</v>
      </c>
      <c r="Q71" s="31" t="s">
        <v>35</v>
      </c>
      <c r="R71" s="31" t="s">
        <v>51</v>
      </c>
      <c r="S71" s="31" t="s">
        <v>112</v>
      </c>
    </row>
    <row r="72" s="4" customFormat="1" ht="36" customHeight="1" spans="1:19">
      <c r="A72" s="28">
        <v>61</v>
      </c>
      <c r="B72" s="29"/>
      <c r="C72" s="37" t="s">
        <v>106</v>
      </c>
      <c r="D72" s="34" t="s">
        <v>24</v>
      </c>
      <c r="E72" s="34" t="s">
        <v>25</v>
      </c>
      <c r="F72" s="35" t="s">
        <v>62</v>
      </c>
      <c r="G72" s="37" t="s">
        <v>193</v>
      </c>
      <c r="H72" s="40">
        <f t="shared" si="3"/>
        <v>33.5336</v>
      </c>
      <c r="I72" s="27"/>
      <c r="J72" s="40">
        <v>33.5336</v>
      </c>
      <c r="K72" s="52"/>
      <c r="L72" s="27"/>
      <c r="M72" s="54" t="s">
        <v>168</v>
      </c>
      <c r="N72" s="47">
        <v>1</v>
      </c>
      <c r="O72" s="27">
        <v>0.02</v>
      </c>
      <c r="P72" s="27">
        <v>0.08</v>
      </c>
      <c r="Q72" s="31" t="s">
        <v>35</v>
      </c>
      <c r="R72" s="31" t="s">
        <v>51</v>
      </c>
      <c r="S72" s="31" t="s">
        <v>112</v>
      </c>
    </row>
    <row r="73" s="4" customFormat="1" ht="36" customHeight="1" spans="1:19">
      <c r="A73" s="28">
        <v>62</v>
      </c>
      <c r="B73" s="29"/>
      <c r="C73" s="37" t="s">
        <v>106</v>
      </c>
      <c r="D73" s="34" t="s">
        <v>24</v>
      </c>
      <c r="E73" s="34" t="s">
        <v>25</v>
      </c>
      <c r="F73" s="35" t="s">
        <v>123</v>
      </c>
      <c r="G73" s="37" t="s">
        <v>194</v>
      </c>
      <c r="H73" s="40">
        <f t="shared" si="3"/>
        <v>56.8412</v>
      </c>
      <c r="I73" s="27"/>
      <c r="J73" s="40">
        <v>56.8412</v>
      </c>
      <c r="K73" s="52"/>
      <c r="L73" s="27"/>
      <c r="M73" s="54" t="s">
        <v>168</v>
      </c>
      <c r="N73" s="47">
        <v>1</v>
      </c>
      <c r="O73" s="27">
        <v>0.02</v>
      </c>
      <c r="P73" s="27">
        <v>0.08</v>
      </c>
      <c r="Q73" s="31" t="s">
        <v>35</v>
      </c>
      <c r="R73" s="31" t="s">
        <v>51</v>
      </c>
      <c r="S73" s="31" t="s">
        <v>112</v>
      </c>
    </row>
    <row r="74" s="4" customFormat="1" ht="36" customHeight="1" spans="1:19">
      <c r="A74" s="28">
        <v>63</v>
      </c>
      <c r="B74" s="29"/>
      <c r="C74" s="37" t="s">
        <v>106</v>
      </c>
      <c r="D74" s="34" t="s">
        <v>24</v>
      </c>
      <c r="E74" s="34" t="s">
        <v>25</v>
      </c>
      <c r="F74" s="35" t="s">
        <v>123</v>
      </c>
      <c r="G74" s="37" t="s">
        <v>195</v>
      </c>
      <c r="H74" s="40">
        <f t="shared" ref="H74:H98" si="4">I74+J74+K74+L74</f>
        <v>56.2039</v>
      </c>
      <c r="I74" s="27"/>
      <c r="J74" s="40">
        <v>56.2039</v>
      </c>
      <c r="K74" s="52"/>
      <c r="L74" s="27"/>
      <c r="M74" s="54" t="s">
        <v>168</v>
      </c>
      <c r="N74" s="47">
        <v>1</v>
      </c>
      <c r="O74" s="27">
        <v>0.02</v>
      </c>
      <c r="P74" s="27">
        <v>0.08</v>
      </c>
      <c r="Q74" s="31" t="s">
        <v>35</v>
      </c>
      <c r="R74" s="31" t="s">
        <v>51</v>
      </c>
      <c r="S74" s="31" t="s">
        <v>112</v>
      </c>
    </row>
    <row r="75" s="4" customFormat="1" ht="36" customHeight="1" spans="1:19">
      <c r="A75" s="28">
        <v>64</v>
      </c>
      <c r="B75" s="29"/>
      <c r="C75" s="37" t="s">
        <v>169</v>
      </c>
      <c r="D75" s="34" t="s">
        <v>24</v>
      </c>
      <c r="E75" s="34" t="s">
        <v>25</v>
      </c>
      <c r="F75" s="35" t="s">
        <v>123</v>
      </c>
      <c r="G75" s="37" t="s">
        <v>196</v>
      </c>
      <c r="H75" s="40">
        <f t="shared" si="4"/>
        <v>22.546</v>
      </c>
      <c r="I75" s="27"/>
      <c r="J75" s="40">
        <v>22.546</v>
      </c>
      <c r="K75" s="52"/>
      <c r="L75" s="27"/>
      <c r="M75" s="54" t="s">
        <v>168</v>
      </c>
      <c r="N75" s="47">
        <v>1</v>
      </c>
      <c r="O75" s="27">
        <v>0.02</v>
      </c>
      <c r="P75" s="27">
        <v>0.08</v>
      </c>
      <c r="Q75" s="31" t="s">
        <v>35</v>
      </c>
      <c r="R75" s="31" t="s">
        <v>51</v>
      </c>
      <c r="S75" s="31" t="s">
        <v>112</v>
      </c>
    </row>
    <row r="76" s="4" customFormat="1" ht="36" customHeight="1" spans="1:19">
      <c r="A76" s="28">
        <v>65</v>
      </c>
      <c r="B76" s="29"/>
      <c r="C76" s="37" t="s">
        <v>169</v>
      </c>
      <c r="D76" s="34" t="s">
        <v>24</v>
      </c>
      <c r="E76" s="34" t="s">
        <v>25</v>
      </c>
      <c r="F76" s="35" t="s">
        <v>123</v>
      </c>
      <c r="G76" s="37" t="s">
        <v>197</v>
      </c>
      <c r="H76" s="40">
        <f t="shared" si="4"/>
        <v>36.7704</v>
      </c>
      <c r="I76" s="27"/>
      <c r="J76" s="40">
        <v>36.7704</v>
      </c>
      <c r="K76" s="52"/>
      <c r="L76" s="27"/>
      <c r="M76" s="54" t="s">
        <v>168</v>
      </c>
      <c r="N76" s="47">
        <v>1</v>
      </c>
      <c r="O76" s="27">
        <v>0.02</v>
      </c>
      <c r="P76" s="27">
        <v>0.08</v>
      </c>
      <c r="Q76" s="31" t="s">
        <v>35</v>
      </c>
      <c r="R76" s="31" t="s">
        <v>51</v>
      </c>
      <c r="S76" s="31" t="s">
        <v>112</v>
      </c>
    </row>
    <row r="77" s="4" customFormat="1" ht="36" customHeight="1" spans="1:19">
      <c r="A77" s="28">
        <v>66</v>
      </c>
      <c r="B77" s="29"/>
      <c r="C77" s="37" t="s">
        <v>169</v>
      </c>
      <c r="D77" s="34" t="s">
        <v>24</v>
      </c>
      <c r="E77" s="34" t="s">
        <v>25</v>
      </c>
      <c r="F77" s="35" t="s">
        <v>123</v>
      </c>
      <c r="G77" s="37" t="s">
        <v>198</v>
      </c>
      <c r="H77" s="40">
        <f t="shared" si="4"/>
        <v>56.6919</v>
      </c>
      <c r="I77" s="27"/>
      <c r="J77" s="40">
        <v>56.6919</v>
      </c>
      <c r="K77" s="52"/>
      <c r="L77" s="27"/>
      <c r="M77" s="54" t="s">
        <v>168</v>
      </c>
      <c r="N77" s="47">
        <v>1</v>
      </c>
      <c r="O77" s="27">
        <v>0.02</v>
      </c>
      <c r="P77" s="27">
        <v>0.08</v>
      </c>
      <c r="Q77" s="31" t="s">
        <v>35</v>
      </c>
      <c r="R77" s="31" t="s">
        <v>51</v>
      </c>
      <c r="S77" s="31" t="s">
        <v>112</v>
      </c>
    </row>
    <row r="78" s="4" customFormat="1" ht="36" customHeight="1" spans="1:19">
      <c r="A78" s="28">
        <v>67</v>
      </c>
      <c r="B78" s="29"/>
      <c r="C78" s="37" t="s">
        <v>169</v>
      </c>
      <c r="D78" s="34" t="s">
        <v>24</v>
      </c>
      <c r="E78" s="34" t="s">
        <v>25</v>
      </c>
      <c r="F78" s="35" t="s">
        <v>123</v>
      </c>
      <c r="G78" s="37" t="s">
        <v>199</v>
      </c>
      <c r="H78" s="40">
        <f t="shared" si="4"/>
        <v>36.9712</v>
      </c>
      <c r="I78" s="27"/>
      <c r="J78" s="40">
        <v>36.9712</v>
      </c>
      <c r="K78" s="52"/>
      <c r="L78" s="27"/>
      <c r="M78" s="54" t="s">
        <v>168</v>
      </c>
      <c r="N78" s="47">
        <v>1</v>
      </c>
      <c r="O78" s="27">
        <v>0.02</v>
      </c>
      <c r="P78" s="27">
        <v>0.08</v>
      </c>
      <c r="Q78" s="31" t="s">
        <v>35</v>
      </c>
      <c r="R78" s="31" t="s">
        <v>51</v>
      </c>
      <c r="S78" s="31" t="s">
        <v>112</v>
      </c>
    </row>
    <row r="79" s="4" customFormat="1" ht="36" customHeight="1" spans="1:19">
      <c r="A79" s="28">
        <v>68</v>
      </c>
      <c r="B79" s="29"/>
      <c r="C79" s="37" t="s">
        <v>106</v>
      </c>
      <c r="D79" s="34" t="s">
        <v>24</v>
      </c>
      <c r="E79" s="34" t="s">
        <v>25</v>
      </c>
      <c r="F79" s="35" t="s">
        <v>200</v>
      </c>
      <c r="G79" s="37" t="s">
        <v>201</v>
      </c>
      <c r="H79" s="40">
        <f t="shared" si="4"/>
        <v>40.5274</v>
      </c>
      <c r="I79" s="27"/>
      <c r="J79" s="40"/>
      <c r="K79" s="64">
        <v>40.5274</v>
      </c>
      <c r="L79" s="27"/>
      <c r="M79" s="54" t="s">
        <v>168</v>
      </c>
      <c r="N79" s="47">
        <v>1</v>
      </c>
      <c r="O79" s="27">
        <v>0.02</v>
      </c>
      <c r="P79" s="27">
        <v>0.08</v>
      </c>
      <c r="Q79" s="31" t="s">
        <v>35</v>
      </c>
      <c r="R79" s="31" t="s">
        <v>51</v>
      </c>
      <c r="S79" s="31" t="s">
        <v>112</v>
      </c>
    </row>
    <row r="80" s="4" customFormat="1" ht="36" customHeight="1" spans="1:19">
      <c r="A80" s="28">
        <v>69</v>
      </c>
      <c r="B80" s="29"/>
      <c r="C80" s="37" t="s">
        <v>106</v>
      </c>
      <c r="D80" s="34" t="s">
        <v>24</v>
      </c>
      <c r="E80" s="34" t="s">
        <v>25</v>
      </c>
      <c r="F80" s="35" t="s">
        <v>202</v>
      </c>
      <c r="G80" s="37" t="s">
        <v>203</v>
      </c>
      <c r="H80" s="40">
        <f t="shared" si="4"/>
        <v>46.1416</v>
      </c>
      <c r="I80" s="27"/>
      <c r="J80" s="40">
        <v>46.1416</v>
      </c>
      <c r="K80" s="52"/>
      <c r="L80" s="27"/>
      <c r="M80" s="54" t="s">
        <v>168</v>
      </c>
      <c r="N80" s="47">
        <v>1</v>
      </c>
      <c r="O80" s="27">
        <v>0.02</v>
      </c>
      <c r="P80" s="27">
        <v>0.08</v>
      </c>
      <c r="Q80" s="31" t="s">
        <v>35</v>
      </c>
      <c r="R80" s="31" t="s">
        <v>51</v>
      </c>
      <c r="S80" s="31" t="s">
        <v>112</v>
      </c>
    </row>
    <row r="81" s="4" customFormat="1" ht="36" customHeight="1" spans="1:19">
      <c r="A81" s="28">
        <v>70</v>
      </c>
      <c r="B81" s="29"/>
      <c r="C81" s="37" t="s">
        <v>106</v>
      </c>
      <c r="D81" s="34" t="s">
        <v>24</v>
      </c>
      <c r="E81" s="34" t="s">
        <v>25</v>
      </c>
      <c r="F81" s="35" t="s">
        <v>202</v>
      </c>
      <c r="G81" s="37" t="s">
        <v>204</v>
      </c>
      <c r="H81" s="40">
        <f t="shared" si="4"/>
        <v>47.0153</v>
      </c>
      <c r="I81" s="27"/>
      <c r="J81" s="40">
        <v>47.0153</v>
      </c>
      <c r="K81" s="52"/>
      <c r="L81" s="27"/>
      <c r="M81" s="54" t="s">
        <v>168</v>
      </c>
      <c r="N81" s="47">
        <v>1</v>
      </c>
      <c r="O81" s="27">
        <v>0.02</v>
      </c>
      <c r="P81" s="27">
        <v>0.08</v>
      </c>
      <c r="Q81" s="31" t="s">
        <v>35</v>
      </c>
      <c r="R81" s="31" t="s">
        <v>51</v>
      </c>
      <c r="S81" s="31" t="s">
        <v>112</v>
      </c>
    </row>
    <row r="82" s="4" customFormat="1" ht="36" customHeight="1" spans="1:19">
      <c r="A82" s="28">
        <v>71</v>
      </c>
      <c r="B82" s="29"/>
      <c r="C82" s="37" t="s">
        <v>169</v>
      </c>
      <c r="D82" s="34" t="s">
        <v>24</v>
      </c>
      <c r="E82" s="34" t="s">
        <v>25</v>
      </c>
      <c r="F82" s="35" t="s">
        <v>205</v>
      </c>
      <c r="G82" s="37" t="s">
        <v>206</v>
      </c>
      <c r="H82" s="40">
        <f t="shared" si="4"/>
        <v>58.4895</v>
      </c>
      <c r="I82" s="27"/>
      <c r="J82" s="40">
        <v>58.4895</v>
      </c>
      <c r="K82" s="52"/>
      <c r="L82" s="27"/>
      <c r="M82" s="54" t="s">
        <v>168</v>
      </c>
      <c r="N82" s="47">
        <v>1</v>
      </c>
      <c r="O82" s="27">
        <v>0.02</v>
      </c>
      <c r="P82" s="27">
        <v>0.08</v>
      </c>
      <c r="Q82" s="31" t="s">
        <v>35</v>
      </c>
      <c r="R82" s="31" t="s">
        <v>51</v>
      </c>
      <c r="S82" s="31" t="s">
        <v>112</v>
      </c>
    </row>
    <row r="83" s="4" customFormat="1" ht="36" customHeight="1" spans="1:19">
      <c r="A83" s="28">
        <v>72</v>
      </c>
      <c r="B83" s="29"/>
      <c r="C83" s="37" t="s">
        <v>106</v>
      </c>
      <c r="D83" s="34" t="s">
        <v>24</v>
      </c>
      <c r="E83" s="34" t="s">
        <v>25</v>
      </c>
      <c r="F83" s="35" t="s">
        <v>207</v>
      </c>
      <c r="G83" s="37" t="s">
        <v>208</v>
      </c>
      <c r="H83" s="40">
        <f t="shared" si="4"/>
        <v>54.0278</v>
      </c>
      <c r="I83" s="27"/>
      <c r="J83" s="40">
        <v>54.0278</v>
      </c>
      <c r="K83" s="52"/>
      <c r="L83" s="27"/>
      <c r="M83" s="54" t="s">
        <v>168</v>
      </c>
      <c r="N83" s="47">
        <v>1</v>
      </c>
      <c r="O83" s="27">
        <v>0.02</v>
      </c>
      <c r="P83" s="27">
        <v>0.08</v>
      </c>
      <c r="Q83" s="31" t="s">
        <v>35</v>
      </c>
      <c r="R83" s="31" t="s">
        <v>51</v>
      </c>
      <c r="S83" s="31" t="s">
        <v>112</v>
      </c>
    </row>
    <row r="84" s="4" customFormat="1" ht="36" customHeight="1" spans="1:19">
      <c r="A84" s="28">
        <v>73</v>
      </c>
      <c r="B84" s="29"/>
      <c r="C84" s="37" t="s">
        <v>106</v>
      </c>
      <c r="D84" s="34" t="s">
        <v>24</v>
      </c>
      <c r="E84" s="34" t="s">
        <v>25</v>
      </c>
      <c r="F84" s="35" t="s">
        <v>207</v>
      </c>
      <c r="G84" s="37" t="s">
        <v>209</v>
      </c>
      <c r="H84" s="40">
        <f t="shared" si="4"/>
        <v>39.2991</v>
      </c>
      <c r="I84" s="27"/>
      <c r="J84" s="40">
        <v>39.2991</v>
      </c>
      <c r="K84" s="52"/>
      <c r="L84" s="27"/>
      <c r="M84" s="54" t="s">
        <v>168</v>
      </c>
      <c r="N84" s="47">
        <v>1</v>
      </c>
      <c r="O84" s="27">
        <v>0.02</v>
      </c>
      <c r="P84" s="27">
        <v>0.08</v>
      </c>
      <c r="Q84" s="31" t="s">
        <v>35</v>
      </c>
      <c r="R84" s="31" t="s">
        <v>51</v>
      </c>
      <c r="S84" s="31" t="s">
        <v>112</v>
      </c>
    </row>
    <row r="85" s="4" customFormat="1" ht="36" customHeight="1" spans="1:19">
      <c r="A85" s="28">
        <v>74</v>
      </c>
      <c r="B85" s="29"/>
      <c r="C85" s="37" t="s">
        <v>210</v>
      </c>
      <c r="D85" s="34" t="s">
        <v>24</v>
      </c>
      <c r="E85" s="34" t="s">
        <v>25</v>
      </c>
      <c r="F85" s="35" t="s">
        <v>211</v>
      </c>
      <c r="G85" s="37" t="s">
        <v>212</v>
      </c>
      <c r="H85" s="40">
        <f t="shared" si="4"/>
        <v>37.369</v>
      </c>
      <c r="I85" s="27"/>
      <c r="J85" s="40">
        <v>37.369</v>
      </c>
      <c r="K85" s="52"/>
      <c r="L85" s="27"/>
      <c r="M85" s="54" t="s">
        <v>168</v>
      </c>
      <c r="N85" s="47">
        <v>1</v>
      </c>
      <c r="O85" s="27">
        <v>0.02</v>
      </c>
      <c r="P85" s="27">
        <v>0.08</v>
      </c>
      <c r="Q85" s="31" t="s">
        <v>35</v>
      </c>
      <c r="R85" s="31" t="s">
        <v>51</v>
      </c>
      <c r="S85" s="31" t="s">
        <v>112</v>
      </c>
    </row>
    <row r="86" s="4" customFormat="1" ht="36" customHeight="1" spans="1:19">
      <c r="A86" s="28">
        <v>75</v>
      </c>
      <c r="B86" s="29"/>
      <c r="C86" s="37" t="s">
        <v>210</v>
      </c>
      <c r="D86" s="34" t="s">
        <v>24</v>
      </c>
      <c r="E86" s="34" t="s">
        <v>25</v>
      </c>
      <c r="F86" s="35" t="s">
        <v>211</v>
      </c>
      <c r="G86" s="37" t="s">
        <v>213</v>
      </c>
      <c r="H86" s="40">
        <f t="shared" si="4"/>
        <v>33.8542</v>
      </c>
      <c r="I86" s="27"/>
      <c r="J86" s="40">
        <v>33.8542</v>
      </c>
      <c r="K86" s="52"/>
      <c r="L86" s="27"/>
      <c r="M86" s="54" t="s">
        <v>168</v>
      </c>
      <c r="N86" s="47">
        <v>1</v>
      </c>
      <c r="O86" s="27">
        <v>0.02</v>
      </c>
      <c r="P86" s="27">
        <v>0.08</v>
      </c>
      <c r="Q86" s="31" t="s">
        <v>35</v>
      </c>
      <c r="R86" s="31" t="s">
        <v>51</v>
      </c>
      <c r="S86" s="31" t="s">
        <v>112</v>
      </c>
    </row>
    <row r="87" s="4" customFormat="1" ht="36" customHeight="1" spans="1:19">
      <c r="A87" s="28">
        <v>76</v>
      </c>
      <c r="B87" s="29"/>
      <c r="C87" s="37" t="s">
        <v>106</v>
      </c>
      <c r="D87" s="34" t="s">
        <v>24</v>
      </c>
      <c r="E87" s="34" t="s">
        <v>25</v>
      </c>
      <c r="F87" s="35" t="s">
        <v>117</v>
      </c>
      <c r="G87" s="37" t="s">
        <v>214</v>
      </c>
      <c r="H87" s="40">
        <f t="shared" si="4"/>
        <v>55.8304</v>
      </c>
      <c r="I87" s="27"/>
      <c r="J87" s="40">
        <v>55.8304</v>
      </c>
      <c r="K87" s="52"/>
      <c r="L87" s="27"/>
      <c r="M87" s="54" t="s">
        <v>168</v>
      </c>
      <c r="N87" s="47">
        <v>1</v>
      </c>
      <c r="O87" s="27">
        <v>0.02</v>
      </c>
      <c r="P87" s="27">
        <v>0.08</v>
      </c>
      <c r="Q87" s="31" t="s">
        <v>35</v>
      </c>
      <c r="R87" s="31" t="s">
        <v>51</v>
      </c>
      <c r="S87" s="31" t="s">
        <v>112</v>
      </c>
    </row>
    <row r="88" s="4" customFormat="1" ht="36" customHeight="1" spans="1:19">
      <c r="A88" s="28">
        <v>77</v>
      </c>
      <c r="B88" s="29"/>
      <c r="C88" s="37" t="s">
        <v>106</v>
      </c>
      <c r="D88" s="34" t="s">
        <v>24</v>
      </c>
      <c r="E88" s="34" t="s">
        <v>25</v>
      </c>
      <c r="F88" s="35" t="s">
        <v>119</v>
      </c>
      <c r="G88" s="37" t="s">
        <v>215</v>
      </c>
      <c r="H88" s="40">
        <f t="shared" si="4"/>
        <v>21.1655</v>
      </c>
      <c r="I88" s="27"/>
      <c r="J88" s="40">
        <v>21.1655</v>
      </c>
      <c r="K88" s="52"/>
      <c r="L88" s="27"/>
      <c r="M88" s="54" t="s">
        <v>168</v>
      </c>
      <c r="N88" s="47">
        <v>1</v>
      </c>
      <c r="O88" s="27">
        <v>0.02</v>
      </c>
      <c r="P88" s="27">
        <v>0.08</v>
      </c>
      <c r="Q88" s="31" t="s">
        <v>35</v>
      </c>
      <c r="R88" s="31" t="s">
        <v>51</v>
      </c>
      <c r="S88" s="31" t="s">
        <v>112</v>
      </c>
    </row>
    <row r="89" s="4" customFormat="1" ht="36" customHeight="1" spans="1:19">
      <c r="A89" s="28">
        <v>78</v>
      </c>
      <c r="B89" s="29"/>
      <c r="C89" s="37" t="s">
        <v>169</v>
      </c>
      <c r="D89" s="34" t="s">
        <v>24</v>
      </c>
      <c r="E89" s="34" t="s">
        <v>25</v>
      </c>
      <c r="F89" s="35" t="s">
        <v>216</v>
      </c>
      <c r="G89" s="37" t="s">
        <v>217</v>
      </c>
      <c r="H89" s="40">
        <f t="shared" si="4"/>
        <v>59.302</v>
      </c>
      <c r="I89" s="27"/>
      <c r="K89" s="48">
        <v>59.302</v>
      </c>
      <c r="L89" s="27"/>
      <c r="M89" s="54" t="s">
        <v>168</v>
      </c>
      <c r="N89" s="47">
        <v>1</v>
      </c>
      <c r="O89" s="27">
        <v>0.02</v>
      </c>
      <c r="P89" s="27">
        <v>0.08</v>
      </c>
      <c r="Q89" s="31" t="s">
        <v>35</v>
      </c>
      <c r="R89" s="31" t="s">
        <v>51</v>
      </c>
      <c r="S89" s="31" t="s">
        <v>112</v>
      </c>
    </row>
    <row r="90" s="4" customFormat="1" ht="36" customHeight="1" spans="1:19">
      <c r="A90" s="28">
        <v>79</v>
      </c>
      <c r="B90" s="29"/>
      <c r="C90" s="37" t="s">
        <v>218</v>
      </c>
      <c r="D90" s="34" t="s">
        <v>24</v>
      </c>
      <c r="E90" s="34" t="s">
        <v>25</v>
      </c>
      <c r="F90" s="35" t="s">
        <v>219</v>
      </c>
      <c r="G90" s="37" t="s">
        <v>220</v>
      </c>
      <c r="H90" s="27">
        <f t="shared" si="4"/>
        <v>100</v>
      </c>
      <c r="I90" s="27"/>
      <c r="J90" s="27"/>
      <c r="K90" s="52"/>
      <c r="L90" s="27">
        <v>100</v>
      </c>
      <c r="M90" s="54" t="s">
        <v>168</v>
      </c>
      <c r="N90" s="47">
        <v>1</v>
      </c>
      <c r="O90" s="27">
        <v>0.02</v>
      </c>
      <c r="P90" s="27">
        <v>0.08</v>
      </c>
      <c r="Q90" s="31" t="s">
        <v>35</v>
      </c>
      <c r="R90" s="31" t="s">
        <v>51</v>
      </c>
      <c r="S90" s="31" t="s">
        <v>112</v>
      </c>
    </row>
    <row r="91" s="4" customFormat="1" ht="36" customHeight="1" spans="1:19">
      <c r="A91" s="28">
        <v>80</v>
      </c>
      <c r="B91" s="29"/>
      <c r="C91" s="37" t="s">
        <v>106</v>
      </c>
      <c r="D91" s="34" t="s">
        <v>24</v>
      </c>
      <c r="E91" s="34" t="s">
        <v>25</v>
      </c>
      <c r="F91" s="35" t="s">
        <v>221</v>
      </c>
      <c r="G91" s="37" t="s">
        <v>222</v>
      </c>
      <c r="H91" s="40">
        <f t="shared" si="4"/>
        <v>41.2744</v>
      </c>
      <c r="I91" s="27"/>
      <c r="J91" s="27"/>
      <c r="K91" s="64">
        <v>41.2744</v>
      </c>
      <c r="L91" s="27"/>
      <c r="M91" s="54" t="s">
        <v>168</v>
      </c>
      <c r="N91" s="47">
        <v>1</v>
      </c>
      <c r="O91" s="27">
        <v>0.02</v>
      </c>
      <c r="P91" s="27">
        <v>0.08</v>
      </c>
      <c r="Q91" s="31" t="s">
        <v>35</v>
      </c>
      <c r="R91" s="31" t="s">
        <v>51</v>
      </c>
      <c r="S91" s="31" t="s">
        <v>112</v>
      </c>
    </row>
    <row r="92" s="4" customFormat="1" ht="36" customHeight="1" spans="1:19">
      <c r="A92" s="28">
        <v>81</v>
      </c>
      <c r="B92" s="29"/>
      <c r="C92" s="37" t="s">
        <v>106</v>
      </c>
      <c r="D92" s="34" t="s">
        <v>24</v>
      </c>
      <c r="E92" s="34" t="s">
        <v>25</v>
      </c>
      <c r="F92" s="35" t="s">
        <v>221</v>
      </c>
      <c r="G92" s="37" t="s">
        <v>223</v>
      </c>
      <c r="H92" s="40">
        <f t="shared" si="4"/>
        <v>37.5979</v>
      </c>
      <c r="I92" s="27"/>
      <c r="J92" s="27"/>
      <c r="K92" s="64">
        <v>37.5979</v>
      </c>
      <c r="L92" s="27"/>
      <c r="M92" s="54" t="s">
        <v>168</v>
      </c>
      <c r="N92" s="47">
        <v>1</v>
      </c>
      <c r="O92" s="27">
        <v>0.02</v>
      </c>
      <c r="P92" s="27">
        <v>0.08</v>
      </c>
      <c r="Q92" s="31" t="s">
        <v>35</v>
      </c>
      <c r="R92" s="31" t="s">
        <v>51</v>
      </c>
      <c r="S92" s="31" t="s">
        <v>112</v>
      </c>
    </row>
    <row r="93" s="4" customFormat="1" ht="36" customHeight="1" spans="1:19">
      <c r="A93" s="28">
        <v>82</v>
      </c>
      <c r="B93" s="29"/>
      <c r="C93" s="37" t="s">
        <v>106</v>
      </c>
      <c r="D93" s="34" t="s">
        <v>24</v>
      </c>
      <c r="E93" s="34" t="s">
        <v>25</v>
      </c>
      <c r="F93" s="35" t="s">
        <v>224</v>
      </c>
      <c r="G93" s="37" t="s">
        <v>225</v>
      </c>
      <c r="H93" s="40">
        <f t="shared" si="4"/>
        <v>54.9025</v>
      </c>
      <c r="I93" s="27"/>
      <c r="J93" s="27"/>
      <c r="K93" s="64">
        <v>54.9025</v>
      </c>
      <c r="L93" s="27"/>
      <c r="M93" s="54" t="s">
        <v>168</v>
      </c>
      <c r="N93" s="47">
        <v>1</v>
      </c>
      <c r="O93" s="27">
        <v>0.02</v>
      </c>
      <c r="P93" s="27">
        <v>0.08</v>
      </c>
      <c r="Q93" s="31" t="s">
        <v>35</v>
      </c>
      <c r="R93" s="31" t="s">
        <v>51</v>
      </c>
      <c r="S93" s="31" t="s">
        <v>112</v>
      </c>
    </row>
    <row r="94" s="4" customFormat="1" ht="33" customHeight="1" spans="1:19">
      <c r="A94" s="28"/>
      <c r="B94" s="29" t="s">
        <v>226</v>
      </c>
      <c r="C94" s="60"/>
      <c r="D94" s="28"/>
      <c r="E94" s="28"/>
      <c r="F94" s="31"/>
      <c r="G94" s="30"/>
      <c r="H94" s="27">
        <f t="shared" si="4"/>
        <v>1370</v>
      </c>
      <c r="I94" s="27">
        <f>I95+I96+I97+I98</f>
        <v>500</v>
      </c>
      <c r="J94" s="27">
        <f>J95+J96+J97+J98</f>
        <v>870</v>
      </c>
      <c r="K94" s="27">
        <f>K95+K96+K97+K98</f>
        <v>0</v>
      </c>
      <c r="L94" s="27">
        <f>L95+L96+L97+L98</f>
        <v>0</v>
      </c>
      <c r="M94" s="27"/>
      <c r="N94" s="47">
        <f>N95+N96</f>
        <v>513</v>
      </c>
      <c r="O94" s="27">
        <f>O95+O96</f>
        <v>0.4</v>
      </c>
      <c r="P94" s="27">
        <f>P95+P96</f>
        <v>0.7366</v>
      </c>
      <c r="Q94" s="27"/>
      <c r="R94" s="31"/>
      <c r="S94" s="31"/>
    </row>
    <row r="95" s="4" customFormat="1" ht="37" customHeight="1" spans="1:19">
      <c r="A95" s="28">
        <v>83</v>
      </c>
      <c r="B95" s="29"/>
      <c r="C95" s="39" t="s">
        <v>227</v>
      </c>
      <c r="D95" s="28" t="s">
        <v>24</v>
      </c>
      <c r="E95" s="28" t="s">
        <v>25</v>
      </c>
      <c r="F95" s="31" t="s">
        <v>26</v>
      </c>
      <c r="G95" s="30" t="s">
        <v>228</v>
      </c>
      <c r="H95" s="27">
        <f t="shared" si="4"/>
        <v>600</v>
      </c>
      <c r="I95" s="27"/>
      <c r="J95" s="27">
        <v>600</v>
      </c>
      <c r="K95" s="27"/>
      <c r="L95" s="27"/>
      <c r="M95" s="54" t="s">
        <v>229</v>
      </c>
      <c r="N95" s="47">
        <v>257</v>
      </c>
      <c r="O95" s="27">
        <v>0.1</v>
      </c>
      <c r="P95" s="27">
        <v>0.43</v>
      </c>
      <c r="Q95" s="31" t="s">
        <v>230</v>
      </c>
      <c r="R95" s="31" t="s">
        <v>47</v>
      </c>
      <c r="S95" s="31" t="s">
        <v>31</v>
      </c>
    </row>
    <row r="96" s="4" customFormat="1" ht="69" customHeight="1" spans="1:19">
      <c r="A96" s="28">
        <v>84</v>
      </c>
      <c r="B96" s="29"/>
      <c r="C96" s="39" t="s">
        <v>231</v>
      </c>
      <c r="D96" s="28" t="s">
        <v>24</v>
      </c>
      <c r="E96" s="28" t="s">
        <v>25</v>
      </c>
      <c r="F96" s="31" t="s">
        <v>26</v>
      </c>
      <c r="G96" s="30" t="s">
        <v>232</v>
      </c>
      <c r="H96" s="27">
        <f t="shared" si="4"/>
        <v>581</v>
      </c>
      <c r="I96" s="27">
        <v>500</v>
      </c>
      <c r="J96" s="27">
        <v>81</v>
      </c>
      <c r="K96" s="27"/>
      <c r="L96" s="27"/>
      <c r="M96" s="54" t="s">
        <v>233</v>
      </c>
      <c r="N96" s="47">
        <v>256</v>
      </c>
      <c r="O96" s="27">
        <v>0.3</v>
      </c>
      <c r="P96" s="27">
        <v>0.3066</v>
      </c>
      <c r="Q96" s="31" t="s">
        <v>35</v>
      </c>
      <c r="R96" s="31" t="s">
        <v>30</v>
      </c>
      <c r="S96" s="31" t="s">
        <v>31</v>
      </c>
    </row>
    <row r="97" s="4" customFormat="1" ht="69" customHeight="1" spans="1:19">
      <c r="A97" s="28">
        <v>85</v>
      </c>
      <c r="B97" s="29"/>
      <c r="C97" s="39" t="s">
        <v>234</v>
      </c>
      <c r="D97" s="28" t="s">
        <v>24</v>
      </c>
      <c r="E97" s="28" t="s">
        <v>25</v>
      </c>
      <c r="F97" s="31" t="s">
        <v>26</v>
      </c>
      <c r="G97" s="30" t="s">
        <v>235</v>
      </c>
      <c r="H97" s="27">
        <f t="shared" si="4"/>
        <v>94.5</v>
      </c>
      <c r="I97" s="27"/>
      <c r="J97" s="27">
        <v>94.5</v>
      </c>
      <c r="K97" s="27"/>
      <c r="L97" s="27"/>
      <c r="M97" s="54" t="s">
        <v>229</v>
      </c>
      <c r="N97" s="47">
        <v>257</v>
      </c>
      <c r="O97" s="27">
        <v>0.1</v>
      </c>
      <c r="P97" s="27">
        <v>0.43</v>
      </c>
      <c r="Q97" s="31" t="s">
        <v>230</v>
      </c>
      <c r="R97" s="31" t="s">
        <v>47</v>
      </c>
      <c r="S97" s="31" t="s">
        <v>31</v>
      </c>
    </row>
    <row r="98" s="4" customFormat="1" ht="69" customHeight="1" spans="1:19">
      <c r="A98" s="28">
        <v>86</v>
      </c>
      <c r="B98" s="29"/>
      <c r="C98" s="39" t="s">
        <v>236</v>
      </c>
      <c r="D98" s="28" t="s">
        <v>24</v>
      </c>
      <c r="E98" s="28" t="s">
        <v>25</v>
      </c>
      <c r="F98" s="31" t="s">
        <v>26</v>
      </c>
      <c r="G98" s="30" t="s">
        <v>237</v>
      </c>
      <c r="H98" s="27">
        <f t="shared" si="4"/>
        <v>94.5</v>
      </c>
      <c r="I98" s="27"/>
      <c r="J98" s="27">
        <v>94.5</v>
      </c>
      <c r="K98" s="27"/>
      <c r="L98" s="27"/>
      <c r="M98" s="54" t="s">
        <v>238</v>
      </c>
      <c r="N98" s="47">
        <v>256</v>
      </c>
      <c r="O98" s="27">
        <v>0.35</v>
      </c>
      <c r="P98" s="27">
        <v>1.35</v>
      </c>
      <c r="Q98" s="31" t="s">
        <v>239</v>
      </c>
      <c r="R98" s="31" t="s">
        <v>30</v>
      </c>
      <c r="S98" s="31" t="s">
        <v>31</v>
      </c>
    </row>
    <row r="99" s="4" customFormat="1" ht="33" customHeight="1" spans="1:19">
      <c r="A99" s="28"/>
      <c r="B99" s="61" t="s">
        <v>240</v>
      </c>
      <c r="C99" s="37"/>
      <c r="D99" s="34"/>
      <c r="E99" s="34"/>
      <c r="F99" s="34"/>
      <c r="G99" s="62"/>
      <c r="H99" s="27">
        <f t="shared" ref="H99:H113" si="5">I99+J99+K99+L99</f>
        <v>3135.52</v>
      </c>
      <c r="I99" s="27">
        <f>I100+I101+I117+I118+I119+I120+I121+I122</f>
        <v>2654.11</v>
      </c>
      <c r="J99" s="27">
        <f>J100+J101+J117+J118+J119+J120+J121+J122</f>
        <v>0</v>
      </c>
      <c r="K99" s="27">
        <f>K100+K101+K117+K118+K119+K120+K121+K122</f>
        <v>0</v>
      </c>
      <c r="L99" s="27">
        <f>L100+L101+L117+L118+L119+L120+L121+L122</f>
        <v>481.41</v>
      </c>
      <c r="M99" s="27"/>
      <c r="N99" s="47">
        <v>256</v>
      </c>
      <c r="O99" s="27">
        <f>O101+O117+O118+O119</f>
        <v>2.108</v>
      </c>
      <c r="P99" s="27">
        <f>P101+P117+P118+P119</f>
        <v>7.1964</v>
      </c>
      <c r="Q99" s="27"/>
      <c r="R99" s="31"/>
      <c r="S99" s="31"/>
    </row>
    <row r="100" s="4" customFormat="1" ht="62" customHeight="1" spans="1:19">
      <c r="A100" s="28">
        <v>87</v>
      </c>
      <c r="B100" s="29"/>
      <c r="C100" s="33" t="s">
        <v>241</v>
      </c>
      <c r="D100" s="34" t="s">
        <v>38</v>
      </c>
      <c r="E100" s="34" t="s">
        <v>242</v>
      </c>
      <c r="F100" s="35" t="s">
        <v>243</v>
      </c>
      <c r="G100" s="37" t="s">
        <v>244</v>
      </c>
      <c r="H100" s="27">
        <f t="shared" si="5"/>
        <v>24.25</v>
      </c>
      <c r="I100" s="27"/>
      <c r="J100" s="27"/>
      <c r="K100" s="27"/>
      <c r="L100" s="27">
        <v>24.25</v>
      </c>
      <c r="M100" s="50" t="s">
        <v>245</v>
      </c>
      <c r="N100" s="51">
        <v>30</v>
      </c>
      <c r="O100" s="52">
        <v>0.0039</v>
      </c>
      <c r="P100" s="52">
        <v>0.019</v>
      </c>
      <c r="Q100" s="35" t="s">
        <v>246</v>
      </c>
      <c r="R100" s="35" t="s">
        <v>30</v>
      </c>
      <c r="S100" s="31" t="s">
        <v>31</v>
      </c>
    </row>
    <row r="101" s="4" customFormat="1" ht="33" customHeight="1" spans="1:19">
      <c r="A101" s="28"/>
      <c r="B101" s="61"/>
      <c r="C101" s="33" t="s">
        <v>247</v>
      </c>
      <c r="D101" s="34"/>
      <c r="E101" s="34"/>
      <c r="F101" s="34"/>
      <c r="G101" s="37"/>
      <c r="H101" s="27">
        <f t="shared" si="5"/>
        <v>1200</v>
      </c>
      <c r="I101" s="27">
        <f>SUM(I102:I116)</f>
        <v>1200</v>
      </c>
      <c r="J101" s="27">
        <f>SUM(J102:J116)</f>
        <v>0</v>
      </c>
      <c r="K101" s="27"/>
      <c r="L101" s="27"/>
      <c r="M101" s="27"/>
      <c r="N101" s="47">
        <f>SUM(N102:N116)</f>
        <v>61</v>
      </c>
      <c r="O101" s="27">
        <f>SUM(O102:O116)</f>
        <v>1.708</v>
      </c>
      <c r="P101" s="27">
        <f>SUM(P102:P116)</f>
        <v>5.6364</v>
      </c>
      <c r="Q101" s="27"/>
      <c r="R101" s="31"/>
      <c r="S101" s="31"/>
    </row>
    <row r="102" s="4" customFormat="1" ht="96" customHeight="1" spans="1:19">
      <c r="A102" s="28">
        <v>88</v>
      </c>
      <c r="B102" s="61"/>
      <c r="C102" s="37" t="s">
        <v>248</v>
      </c>
      <c r="D102" s="34" t="s">
        <v>24</v>
      </c>
      <c r="E102" s="34" t="s">
        <v>25</v>
      </c>
      <c r="F102" s="34" t="s">
        <v>249</v>
      </c>
      <c r="G102" s="37" t="s">
        <v>250</v>
      </c>
      <c r="H102" s="27">
        <f t="shared" si="5"/>
        <v>55.43</v>
      </c>
      <c r="I102" s="27">
        <v>55.43</v>
      </c>
      <c r="J102" s="27"/>
      <c r="K102" s="27"/>
      <c r="L102" s="27"/>
      <c r="M102" s="54" t="s">
        <v>251</v>
      </c>
      <c r="N102" s="47">
        <v>6</v>
      </c>
      <c r="O102" s="27">
        <v>0.168</v>
      </c>
      <c r="P102" s="27">
        <v>0.5544</v>
      </c>
      <c r="Q102" s="31" t="s">
        <v>252</v>
      </c>
      <c r="R102" s="31" t="s">
        <v>51</v>
      </c>
      <c r="S102" s="31" t="s">
        <v>253</v>
      </c>
    </row>
    <row r="103" s="4" customFormat="1" ht="101" customHeight="1" spans="1:19">
      <c r="A103" s="28">
        <v>89</v>
      </c>
      <c r="B103" s="61"/>
      <c r="C103" s="37" t="s">
        <v>254</v>
      </c>
      <c r="D103" s="34" t="s">
        <v>24</v>
      </c>
      <c r="E103" s="34" t="s">
        <v>25</v>
      </c>
      <c r="F103" s="34" t="s">
        <v>255</v>
      </c>
      <c r="G103" s="37" t="s">
        <v>256</v>
      </c>
      <c r="H103" s="27">
        <f t="shared" si="5"/>
        <v>54.6</v>
      </c>
      <c r="I103" s="27">
        <v>54.6</v>
      </c>
      <c r="J103" s="27"/>
      <c r="K103" s="27"/>
      <c r="L103" s="27"/>
      <c r="M103" s="54" t="s">
        <v>251</v>
      </c>
      <c r="N103" s="47">
        <v>4</v>
      </c>
      <c r="O103" s="27">
        <v>0.112</v>
      </c>
      <c r="P103" s="27">
        <v>0.3696</v>
      </c>
      <c r="Q103" s="31" t="s">
        <v>252</v>
      </c>
      <c r="R103" s="31" t="s">
        <v>111</v>
      </c>
      <c r="S103" s="31" t="s">
        <v>112</v>
      </c>
    </row>
    <row r="104" s="4" customFormat="1" ht="96" customHeight="1" spans="1:19">
      <c r="A104" s="28">
        <v>90</v>
      </c>
      <c r="B104" s="61"/>
      <c r="C104" s="37" t="s">
        <v>257</v>
      </c>
      <c r="D104" s="34" t="s">
        <v>24</v>
      </c>
      <c r="E104" s="34" t="s">
        <v>25</v>
      </c>
      <c r="F104" s="34" t="s">
        <v>258</v>
      </c>
      <c r="G104" s="37" t="s">
        <v>259</v>
      </c>
      <c r="H104" s="27">
        <f t="shared" si="5"/>
        <v>48.07</v>
      </c>
      <c r="I104" s="27">
        <v>48.07</v>
      </c>
      <c r="J104" s="27"/>
      <c r="K104" s="27"/>
      <c r="L104" s="27"/>
      <c r="M104" s="54" t="s">
        <v>251</v>
      </c>
      <c r="N104" s="47">
        <v>1</v>
      </c>
      <c r="O104" s="27">
        <v>0.028</v>
      </c>
      <c r="P104" s="27">
        <v>0.0924</v>
      </c>
      <c r="Q104" s="31" t="s">
        <v>252</v>
      </c>
      <c r="R104" s="31" t="s">
        <v>51</v>
      </c>
      <c r="S104" s="31" t="s">
        <v>112</v>
      </c>
    </row>
    <row r="105" s="4" customFormat="1" ht="159" customHeight="1" spans="1:19">
      <c r="A105" s="28">
        <v>91</v>
      </c>
      <c r="B105" s="61"/>
      <c r="C105" s="37" t="s">
        <v>260</v>
      </c>
      <c r="D105" s="34" t="s">
        <v>24</v>
      </c>
      <c r="E105" s="34" t="s">
        <v>25</v>
      </c>
      <c r="F105" s="34" t="s">
        <v>261</v>
      </c>
      <c r="G105" s="37" t="s">
        <v>262</v>
      </c>
      <c r="H105" s="27">
        <f t="shared" si="5"/>
        <v>398.8</v>
      </c>
      <c r="I105" s="27">
        <v>398.8</v>
      </c>
      <c r="J105" s="27"/>
      <c r="K105" s="27"/>
      <c r="L105" s="27"/>
      <c r="M105" s="54" t="s">
        <v>251</v>
      </c>
      <c r="N105" s="47">
        <v>5</v>
      </c>
      <c r="O105" s="27">
        <v>0.14</v>
      </c>
      <c r="P105" s="27">
        <v>0.462</v>
      </c>
      <c r="Q105" s="31" t="s">
        <v>252</v>
      </c>
      <c r="R105" s="31" t="s">
        <v>111</v>
      </c>
      <c r="S105" s="31" t="s">
        <v>112</v>
      </c>
    </row>
    <row r="106" s="4" customFormat="1" ht="54" customHeight="1" spans="1:19">
      <c r="A106" s="28">
        <v>92</v>
      </c>
      <c r="B106" s="61"/>
      <c r="C106" s="37" t="s">
        <v>263</v>
      </c>
      <c r="D106" s="34" t="s">
        <v>24</v>
      </c>
      <c r="E106" s="34" t="s">
        <v>25</v>
      </c>
      <c r="F106" s="34" t="s">
        <v>264</v>
      </c>
      <c r="G106" s="37" t="s">
        <v>265</v>
      </c>
      <c r="H106" s="27">
        <f t="shared" si="5"/>
        <v>129.3</v>
      </c>
      <c r="I106" s="27">
        <v>129.3</v>
      </c>
      <c r="J106" s="27"/>
      <c r="K106" s="27"/>
      <c r="L106" s="27"/>
      <c r="M106" s="54" t="s">
        <v>251</v>
      </c>
      <c r="N106" s="47">
        <v>6</v>
      </c>
      <c r="O106" s="27">
        <v>0.168</v>
      </c>
      <c r="P106" s="27">
        <v>0.5544</v>
      </c>
      <c r="Q106" s="31" t="s">
        <v>252</v>
      </c>
      <c r="R106" s="31" t="s">
        <v>111</v>
      </c>
      <c r="S106" s="31" t="s">
        <v>112</v>
      </c>
    </row>
    <row r="107" s="4" customFormat="1" ht="93" customHeight="1" spans="1:19">
      <c r="A107" s="28">
        <v>93</v>
      </c>
      <c r="B107" s="61"/>
      <c r="C107" s="37" t="s">
        <v>266</v>
      </c>
      <c r="D107" s="34" t="s">
        <v>24</v>
      </c>
      <c r="E107" s="34" t="s">
        <v>25</v>
      </c>
      <c r="F107" s="34" t="s">
        <v>93</v>
      </c>
      <c r="G107" s="37" t="s">
        <v>267</v>
      </c>
      <c r="H107" s="27">
        <f t="shared" si="5"/>
        <v>41.63</v>
      </c>
      <c r="I107" s="27">
        <v>41.63</v>
      </c>
      <c r="J107" s="27"/>
      <c r="K107" s="27"/>
      <c r="L107" s="27"/>
      <c r="M107" s="54" t="s">
        <v>251</v>
      </c>
      <c r="N107" s="47">
        <v>3</v>
      </c>
      <c r="O107" s="27">
        <v>0.084</v>
      </c>
      <c r="P107" s="27">
        <v>0.2772</v>
      </c>
      <c r="Q107" s="31" t="s">
        <v>252</v>
      </c>
      <c r="R107" s="31" t="s">
        <v>51</v>
      </c>
      <c r="S107" s="31" t="s">
        <v>112</v>
      </c>
    </row>
    <row r="108" s="4" customFormat="1" ht="96" customHeight="1" spans="1:19">
      <c r="A108" s="28">
        <v>94</v>
      </c>
      <c r="B108" s="61"/>
      <c r="C108" s="37" t="s">
        <v>268</v>
      </c>
      <c r="D108" s="34" t="s">
        <v>24</v>
      </c>
      <c r="E108" s="34" t="s">
        <v>25</v>
      </c>
      <c r="F108" s="34" t="s">
        <v>99</v>
      </c>
      <c r="G108" s="37" t="s">
        <v>269</v>
      </c>
      <c r="H108" s="27">
        <f t="shared" si="5"/>
        <v>92.82</v>
      </c>
      <c r="I108" s="27">
        <v>92.82</v>
      </c>
      <c r="J108" s="27"/>
      <c r="K108" s="27"/>
      <c r="L108" s="27"/>
      <c r="M108" s="54" t="s">
        <v>251</v>
      </c>
      <c r="N108" s="47">
        <v>3</v>
      </c>
      <c r="O108" s="27">
        <v>0.084</v>
      </c>
      <c r="P108" s="27">
        <v>0.2772</v>
      </c>
      <c r="Q108" s="31" t="s">
        <v>252</v>
      </c>
      <c r="R108" s="31" t="s">
        <v>51</v>
      </c>
      <c r="S108" s="31" t="s">
        <v>112</v>
      </c>
    </row>
    <row r="109" s="4" customFormat="1" ht="69" customHeight="1" spans="1:19">
      <c r="A109" s="28">
        <v>95</v>
      </c>
      <c r="B109" s="61"/>
      <c r="C109" s="37" t="s">
        <v>270</v>
      </c>
      <c r="D109" s="34" t="s">
        <v>24</v>
      </c>
      <c r="E109" s="34" t="s">
        <v>25</v>
      </c>
      <c r="F109" s="34" t="s">
        <v>99</v>
      </c>
      <c r="G109" s="37" t="s">
        <v>271</v>
      </c>
      <c r="H109" s="27">
        <f t="shared" si="5"/>
        <v>31.7</v>
      </c>
      <c r="I109" s="27">
        <v>31.7</v>
      </c>
      <c r="J109" s="27"/>
      <c r="K109" s="27"/>
      <c r="L109" s="27"/>
      <c r="M109" s="54" t="s">
        <v>251</v>
      </c>
      <c r="N109" s="47">
        <v>1</v>
      </c>
      <c r="O109" s="27">
        <v>0.028</v>
      </c>
      <c r="P109" s="27">
        <v>0.0924</v>
      </c>
      <c r="Q109" s="31" t="s">
        <v>252</v>
      </c>
      <c r="R109" s="31" t="s">
        <v>51</v>
      </c>
      <c r="S109" s="31" t="s">
        <v>112</v>
      </c>
    </row>
    <row r="110" s="4" customFormat="1" ht="64" customHeight="1" spans="1:19">
      <c r="A110" s="28">
        <v>96</v>
      </c>
      <c r="B110" s="61"/>
      <c r="C110" s="37" t="s">
        <v>272</v>
      </c>
      <c r="D110" s="34" t="s">
        <v>24</v>
      </c>
      <c r="E110" s="34" t="s">
        <v>25</v>
      </c>
      <c r="F110" s="34" t="s">
        <v>96</v>
      </c>
      <c r="G110" s="37" t="s">
        <v>273</v>
      </c>
      <c r="H110" s="27">
        <f t="shared" si="5"/>
        <v>33.1</v>
      </c>
      <c r="I110" s="27">
        <v>33.1</v>
      </c>
      <c r="J110" s="27"/>
      <c r="K110" s="27"/>
      <c r="L110" s="27"/>
      <c r="M110" s="54" t="s">
        <v>251</v>
      </c>
      <c r="N110" s="47">
        <v>1</v>
      </c>
      <c r="O110" s="27">
        <v>0.028</v>
      </c>
      <c r="P110" s="27">
        <v>0.0924</v>
      </c>
      <c r="Q110" s="31" t="s">
        <v>252</v>
      </c>
      <c r="R110" s="31" t="s">
        <v>51</v>
      </c>
      <c r="S110" s="31" t="s">
        <v>112</v>
      </c>
    </row>
    <row r="111" s="4" customFormat="1" ht="409" customHeight="1" spans="1:19">
      <c r="A111" s="28">
        <v>97</v>
      </c>
      <c r="B111" s="61"/>
      <c r="C111" s="37" t="s">
        <v>274</v>
      </c>
      <c r="D111" s="34" t="s">
        <v>24</v>
      </c>
      <c r="E111" s="34" t="s">
        <v>25</v>
      </c>
      <c r="F111" s="35" t="s">
        <v>275</v>
      </c>
      <c r="G111" s="37" t="s">
        <v>276</v>
      </c>
      <c r="H111" s="27">
        <f t="shared" si="5"/>
        <v>130.02</v>
      </c>
      <c r="I111" s="27">
        <v>130.02</v>
      </c>
      <c r="J111" s="27"/>
      <c r="K111" s="27"/>
      <c r="L111" s="27"/>
      <c r="M111" s="54" t="s">
        <v>251</v>
      </c>
      <c r="N111" s="47">
        <v>11</v>
      </c>
      <c r="O111" s="27">
        <v>0.308</v>
      </c>
      <c r="P111" s="27">
        <v>1.0164</v>
      </c>
      <c r="Q111" s="31" t="s">
        <v>252</v>
      </c>
      <c r="R111" s="31" t="s">
        <v>30</v>
      </c>
      <c r="S111" s="31" t="s">
        <v>112</v>
      </c>
    </row>
    <row r="112" s="4" customFormat="1" ht="42" customHeight="1" spans="1:19">
      <c r="A112" s="28">
        <v>98</v>
      </c>
      <c r="B112" s="61"/>
      <c r="C112" s="37" t="s">
        <v>277</v>
      </c>
      <c r="D112" s="34" t="s">
        <v>24</v>
      </c>
      <c r="E112" s="34" t="s">
        <v>25</v>
      </c>
      <c r="F112" s="34" t="s">
        <v>278</v>
      </c>
      <c r="G112" s="37" t="s">
        <v>279</v>
      </c>
      <c r="H112" s="27">
        <f t="shared" si="5"/>
        <v>19</v>
      </c>
      <c r="I112" s="27">
        <v>19</v>
      </c>
      <c r="J112" s="27"/>
      <c r="K112" s="27"/>
      <c r="L112" s="27"/>
      <c r="M112" s="54" t="s">
        <v>251</v>
      </c>
      <c r="N112" s="47">
        <v>1</v>
      </c>
      <c r="O112" s="27">
        <v>0.028</v>
      </c>
      <c r="P112" s="27">
        <v>0.0924</v>
      </c>
      <c r="Q112" s="31" t="s">
        <v>252</v>
      </c>
      <c r="R112" s="31" t="s">
        <v>51</v>
      </c>
      <c r="S112" s="31" t="s">
        <v>280</v>
      </c>
    </row>
    <row r="113" s="4" customFormat="1" ht="75" customHeight="1" spans="1:19">
      <c r="A113" s="28">
        <v>99</v>
      </c>
      <c r="B113" s="61"/>
      <c r="C113" s="37" t="s">
        <v>281</v>
      </c>
      <c r="D113" s="34" t="s">
        <v>24</v>
      </c>
      <c r="E113" s="34" t="s">
        <v>25</v>
      </c>
      <c r="F113" s="34" t="s">
        <v>282</v>
      </c>
      <c r="G113" s="37" t="s">
        <v>283</v>
      </c>
      <c r="H113" s="27">
        <f t="shared" si="5"/>
        <v>36.5</v>
      </c>
      <c r="I113" s="27">
        <v>36.5</v>
      </c>
      <c r="J113" s="27"/>
      <c r="K113" s="27"/>
      <c r="L113" s="27"/>
      <c r="M113" s="54" t="s">
        <v>251</v>
      </c>
      <c r="N113" s="47">
        <v>3</v>
      </c>
      <c r="O113" s="27">
        <v>0.084</v>
      </c>
      <c r="P113" s="27">
        <v>0.2772</v>
      </c>
      <c r="Q113" s="31" t="s">
        <v>252</v>
      </c>
      <c r="R113" s="31" t="s">
        <v>51</v>
      </c>
      <c r="S113" s="31" t="s">
        <v>112</v>
      </c>
    </row>
    <row r="114" s="4" customFormat="1" ht="37" customHeight="1" spans="1:19">
      <c r="A114" s="28">
        <v>100</v>
      </c>
      <c r="B114" s="61"/>
      <c r="C114" s="37" t="s">
        <v>284</v>
      </c>
      <c r="D114" s="34" t="s">
        <v>24</v>
      </c>
      <c r="E114" s="34" t="s">
        <v>25</v>
      </c>
      <c r="F114" s="34" t="s">
        <v>93</v>
      </c>
      <c r="G114" s="37" t="s">
        <v>285</v>
      </c>
      <c r="H114" s="27">
        <f t="shared" ref="H114:H152" si="6">I114+J114+K114+L114</f>
        <v>19.6</v>
      </c>
      <c r="I114" s="27">
        <v>19.6</v>
      </c>
      <c r="J114" s="27"/>
      <c r="K114" s="27"/>
      <c r="L114" s="27"/>
      <c r="M114" s="54" t="s">
        <v>251</v>
      </c>
      <c r="N114" s="47">
        <v>1</v>
      </c>
      <c r="O114" s="27">
        <v>0.028</v>
      </c>
      <c r="P114" s="27">
        <v>0.0924</v>
      </c>
      <c r="Q114" s="31" t="s">
        <v>252</v>
      </c>
      <c r="R114" s="31" t="s">
        <v>51</v>
      </c>
      <c r="S114" s="31" t="s">
        <v>286</v>
      </c>
    </row>
    <row r="115" s="4" customFormat="1" ht="75" customHeight="1" spans="1:19">
      <c r="A115" s="28">
        <v>101</v>
      </c>
      <c r="B115" s="61"/>
      <c r="C115" s="37" t="s">
        <v>287</v>
      </c>
      <c r="D115" s="34" t="s">
        <v>24</v>
      </c>
      <c r="E115" s="34" t="s">
        <v>25</v>
      </c>
      <c r="F115" s="34" t="s">
        <v>288</v>
      </c>
      <c r="G115" s="37" t="s">
        <v>289</v>
      </c>
      <c r="H115" s="27">
        <f t="shared" si="6"/>
        <v>41.43</v>
      </c>
      <c r="I115" s="27">
        <v>41.43</v>
      </c>
      <c r="J115" s="27"/>
      <c r="K115" s="27"/>
      <c r="L115" s="27"/>
      <c r="M115" s="54" t="s">
        <v>251</v>
      </c>
      <c r="N115" s="47">
        <v>3</v>
      </c>
      <c r="O115" s="27">
        <v>0.084</v>
      </c>
      <c r="P115" s="27">
        <v>0.2772</v>
      </c>
      <c r="Q115" s="31" t="s">
        <v>252</v>
      </c>
      <c r="R115" s="31" t="s">
        <v>51</v>
      </c>
      <c r="S115" s="31" t="s">
        <v>112</v>
      </c>
    </row>
    <row r="116" s="4" customFormat="1" ht="37" customHeight="1" spans="1:19">
      <c r="A116" s="28">
        <v>102</v>
      </c>
      <c r="B116" s="61"/>
      <c r="C116" s="37" t="s">
        <v>290</v>
      </c>
      <c r="D116" s="34" t="s">
        <v>24</v>
      </c>
      <c r="E116" s="34" t="s">
        <v>25</v>
      </c>
      <c r="F116" s="35" t="s">
        <v>291</v>
      </c>
      <c r="G116" s="37" t="s">
        <v>292</v>
      </c>
      <c r="H116" s="27">
        <f t="shared" si="6"/>
        <v>68</v>
      </c>
      <c r="I116" s="27">
        <v>68</v>
      </c>
      <c r="J116" s="27"/>
      <c r="K116" s="27"/>
      <c r="L116" s="27"/>
      <c r="M116" s="54" t="s">
        <v>251</v>
      </c>
      <c r="N116" s="47">
        <v>12</v>
      </c>
      <c r="O116" s="27">
        <v>0.336</v>
      </c>
      <c r="P116" s="27">
        <v>1.1088</v>
      </c>
      <c r="Q116" s="31" t="s">
        <v>252</v>
      </c>
      <c r="R116" s="31" t="s">
        <v>30</v>
      </c>
      <c r="S116" s="31" t="s">
        <v>293</v>
      </c>
    </row>
    <row r="117" s="4" customFormat="1" ht="37" customHeight="1" spans="1:19">
      <c r="A117" s="28">
        <v>103</v>
      </c>
      <c r="B117" s="61"/>
      <c r="C117" s="33" t="s">
        <v>294</v>
      </c>
      <c r="D117" s="34" t="s">
        <v>24</v>
      </c>
      <c r="E117" s="34" t="s">
        <v>25</v>
      </c>
      <c r="F117" s="35" t="s">
        <v>295</v>
      </c>
      <c r="G117" s="37" t="s">
        <v>296</v>
      </c>
      <c r="H117" s="27">
        <f t="shared" si="6"/>
        <v>400</v>
      </c>
      <c r="I117" s="27">
        <v>400</v>
      </c>
      <c r="J117" s="27"/>
      <c r="K117" s="27"/>
      <c r="L117" s="27"/>
      <c r="M117" s="54" t="s">
        <v>297</v>
      </c>
      <c r="N117" s="47">
        <v>1</v>
      </c>
      <c r="O117" s="27">
        <v>0.02</v>
      </c>
      <c r="P117" s="27">
        <v>0.08</v>
      </c>
      <c r="Q117" s="31" t="s">
        <v>90</v>
      </c>
      <c r="R117" s="31" t="s">
        <v>111</v>
      </c>
      <c r="S117" s="31" t="s">
        <v>112</v>
      </c>
    </row>
    <row r="118" s="4" customFormat="1" ht="37" customHeight="1" spans="1:19">
      <c r="A118" s="28">
        <v>104</v>
      </c>
      <c r="B118" s="61"/>
      <c r="C118" s="33" t="s">
        <v>298</v>
      </c>
      <c r="D118" s="34" t="s">
        <v>299</v>
      </c>
      <c r="E118" s="34" t="s">
        <v>25</v>
      </c>
      <c r="F118" s="34" t="s">
        <v>26</v>
      </c>
      <c r="G118" s="37" t="s">
        <v>300</v>
      </c>
      <c r="H118" s="27">
        <f t="shared" si="6"/>
        <v>305</v>
      </c>
      <c r="I118" s="27">
        <v>305</v>
      </c>
      <c r="J118" s="27"/>
      <c r="K118" s="27"/>
      <c r="L118" s="27"/>
      <c r="M118" s="54" t="s">
        <v>301</v>
      </c>
      <c r="N118" s="47">
        <v>170</v>
      </c>
      <c r="O118" s="27">
        <v>0.19</v>
      </c>
      <c r="P118" s="27">
        <v>0.74</v>
      </c>
      <c r="Q118" s="31" t="s">
        <v>302</v>
      </c>
      <c r="R118" s="31" t="s">
        <v>303</v>
      </c>
      <c r="S118" s="31" t="s">
        <v>112</v>
      </c>
    </row>
    <row r="119" s="4" customFormat="1" ht="37" customHeight="1" spans="1:19">
      <c r="A119" s="28">
        <v>105</v>
      </c>
      <c r="B119" s="61"/>
      <c r="C119" s="33" t="s">
        <v>304</v>
      </c>
      <c r="D119" s="34" t="s">
        <v>299</v>
      </c>
      <c r="E119" s="34" t="s">
        <v>25</v>
      </c>
      <c r="F119" s="34" t="s">
        <v>26</v>
      </c>
      <c r="G119" s="37" t="s">
        <v>305</v>
      </c>
      <c r="H119" s="27">
        <f t="shared" si="6"/>
        <v>749.11</v>
      </c>
      <c r="I119" s="27">
        <v>749.11</v>
      </c>
      <c r="J119" s="27"/>
      <c r="K119" s="27"/>
      <c r="L119" s="27"/>
      <c r="M119" s="54" t="s">
        <v>301</v>
      </c>
      <c r="N119" s="47">
        <v>170</v>
      </c>
      <c r="O119" s="27">
        <v>0.19</v>
      </c>
      <c r="P119" s="27">
        <v>0.74</v>
      </c>
      <c r="Q119" s="31" t="s">
        <v>306</v>
      </c>
      <c r="R119" s="31" t="s">
        <v>307</v>
      </c>
      <c r="S119" s="31" t="s">
        <v>112</v>
      </c>
    </row>
    <row r="120" s="4" customFormat="1" ht="37" customHeight="1" spans="1:19">
      <c r="A120" s="28">
        <v>106</v>
      </c>
      <c r="B120" s="61"/>
      <c r="C120" s="33" t="s">
        <v>308</v>
      </c>
      <c r="D120" s="34" t="s">
        <v>38</v>
      </c>
      <c r="E120" s="34" t="s">
        <v>25</v>
      </c>
      <c r="F120" s="35" t="s">
        <v>309</v>
      </c>
      <c r="G120" s="37" t="s">
        <v>310</v>
      </c>
      <c r="H120" s="27">
        <f t="shared" si="6"/>
        <v>365.12</v>
      </c>
      <c r="I120" s="27"/>
      <c r="J120" s="27"/>
      <c r="K120" s="27"/>
      <c r="L120" s="52">
        <v>365.12</v>
      </c>
      <c r="M120" s="50" t="s">
        <v>297</v>
      </c>
      <c r="N120" s="51">
        <v>1</v>
      </c>
      <c r="O120" s="52">
        <v>0.01</v>
      </c>
      <c r="P120" s="52">
        <v>0.043</v>
      </c>
      <c r="Q120" s="31" t="s">
        <v>35</v>
      </c>
      <c r="R120" s="31" t="s">
        <v>51</v>
      </c>
      <c r="S120" s="31" t="s">
        <v>112</v>
      </c>
    </row>
    <row r="121" s="4" customFormat="1" ht="37" customHeight="1" spans="1:19">
      <c r="A121" s="28">
        <v>107</v>
      </c>
      <c r="B121" s="61"/>
      <c r="C121" s="33" t="s">
        <v>311</v>
      </c>
      <c r="D121" s="34" t="s">
        <v>38</v>
      </c>
      <c r="E121" s="34" t="s">
        <v>25</v>
      </c>
      <c r="F121" s="28" t="s">
        <v>312</v>
      </c>
      <c r="G121" s="37" t="s">
        <v>313</v>
      </c>
      <c r="H121" s="27">
        <f t="shared" si="6"/>
        <v>51.49</v>
      </c>
      <c r="I121" s="27"/>
      <c r="J121" s="27"/>
      <c r="K121" s="27"/>
      <c r="L121" s="52">
        <v>51.49</v>
      </c>
      <c r="M121" s="50" t="s">
        <v>297</v>
      </c>
      <c r="N121" s="51">
        <v>1</v>
      </c>
      <c r="O121" s="52">
        <v>0.0016</v>
      </c>
      <c r="P121" s="52">
        <v>0.0077</v>
      </c>
      <c r="Q121" s="31" t="s">
        <v>35</v>
      </c>
      <c r="R121" s="31" t="s">
        <v>51</v>
      </c>
      <c r="S121" s="31" t="s">
        <v>112</v>
      </c>
    </row>
    <row r="122" s="4" customFormat="1" ht="37" customHeight="1" spans="1:19">
      <c r="A122" s="28">
        <v>108</v>
      </c>
      <c r="B122" s="61"/>
      <c r="C122" s="33" t="s">
        <v>314</v>
      </c>
      <c r="D122" s="34" t="s">
        <v>38</v>
      </c>
      <c r="E122" s="34" t="s">
        <v>25</v>
      </c>
      <c r="F122" s="28" t="s">
        <v>312</v>
      </c>
      <c r="G122" s="37" t="s">
        <v>315</v>
      </c>
      <c r="H122" s="27">
        <f t="shared" si="6"/>
        <v>40.55</v>
      </c>
      <c r="I122" s="27"/>
      <c r="J122" s="27"/>
      <c r="K122" s="27"/>
      <c r="L122" s="52">
        <v>40.55</v>
      </c>
      <c r="M122" s="50" t="s">
        <v>297</v>
      </c>
      <c r="N122" s="51">
        <v>1</v>
      </c>
      <c r="O122" s="52">
        <v>0.0016</v>
      </c>
      <c r="P122" s="52">
        <v>0.0077</v>
      </c>
      <c r="Q122" s="31" t="s">
        <v>35</v>
      </c>
      <c r="R122" s="31" t="s">
        <v>51</v>
      </c>
      <c r="S122" s="31" t="s">
        <v>112</v>
      </c>
    </row>
    <row r="123" s="4" customFormat="1" ht="33" customHeight="1" spans="1:19">
      <c r="A123" s="28"/>
      <c r="B123" s="29" t="s">
        <v>316</v>
      </c>
      <c r="C123" s="30"/>
      <c r="D123" s="28"/>
      <c r="E123" s="28"/>
      <c r="F123" s="28"/>
      <c r="G123" s="63"/>
      <c r="H123" s="40">
        <f t="shared" si="6"/>
        <v>4510.1278</v>
      </c>
      <c r="I123" s="27"/>
      <c r="J123" s="40">
        <f>J124+J127+J142</f>
        <v>2122.2512</v>
      </c>
      <c r="K123" s="40">
        <f>K124+K127+K142</f>
        <v>840.5058</v>
      </c>
      <c r="L123" s="40">
        <f>L124+L127+L142</f>
        <v>1547.3708</v>
      </c>
      <c r="M123" s="49"/>
      <c r="N123" s="47">
        <f>N124+N127</f>
        <v>25</v>
      </c>
      <c r="O123" s="27">
        <f>O124+O127</f>
        <v>1</v>
      </c>
      <c r="P123" s="27">
        <f>P124+P127</f>
        <v>3.7</v>
      </c>
      <c r="Q123" s="31"/>
      <c r="R123" s="31"/>
      <c r="S123" s="31"/>
    </row>
    <row r="124" s="4" customFormat="1" ht="33" customHeight="1" spans="1:19">
      <c r="A124" s="28"/>
      <c r="B124" s="29"/>
      <c r="C124" s="39" t="s">
        <v>317</v>
      </c>
      <c r="D124" s="28"/>
      <c r="E124" s="28"/>
      <c r="F124" s="31"/>
      <c r="G124" s="30"/>
      <c r="H124" s="27">
        <f t="shared" si="6"/>
        <v>280.7197</v>
      </c>
      <c r="I124" s="27"/>
      <c r="J124" s="40">
        <f>SUM(J125:J126)</f>
        <v>102.0889</v>
      </c>
      <c r="K124" s="40"/>
      <c r="L124" s="40">
        <f>SUM(L125:L126)</f>
        <v>178.6308</v>
      </c>
      <c r="M124" s="49"/>
      <c r="N124" s="47">
        <f>SUM(N125:N125)</f>
        <v>15</v>
      </c>
      <c r="O124" s="27">
        <f>SUM(O125:O125)</f>
        <v>0.8</v>
      </c>
      <c r="P124" s="27">
        <f>SUM(P125:P125)</f>
        <v>3</v>
      </c>
      <c r="Q124" s="31"/>
      <c r="R124" s="31"/>
      <c r="S124" s="31"/>
    </row>
    <row r="125" s="4" customFormat="1" ht="63" customHeight="1" spans="1:19">
      <c r="A125" s="28">
        <v>109</v>
      </c>
      <c r="B125" s="29"/>
      <c r="C125" s="30" t="s">
        <v>318</v>
      </c>
      <c r="D125" s="28" t="s">
        <v>299</v>
      </c>
      <c r="E125" s="28" t="s">
        <v>25</v>
      </c>
      <c r="F125" s="31" t="s">
        <v>288</v>
      </c>
      <c r="G125" s="30" t="s">
        <v>319</v>
      </c>
      <c r="H125" s="40">
        <f t="shared" si="6"/>
        <v>102.0889</v>
      </c>
      <c r="I125" s="27"/>
      <c r="J125" s="40">
        <v>102.0889</v>
      </c>
      <c r="K125" s="27"/>
      <c r="L125" s="27"/>
      <c r="M125" s="54" t="s">
        <v>320</v>
      </c>
      <c r="N125" s="47">
        <v>15</v>
      </c>
      <c r="O125" s="27">
        <v>0.8</v>
      </c>
      <c r="P125" s="27">
        <v>3</v>
      </c>
      <c r="Q125" s="31" t="s">
        <v>35</v>
      </c>
      <c r="R125" s="31" t="s">
        <v>51</v>
      </c>
      <c r="S125" s="31" t="s">
        <v>112</v>
      </c>
    </row>
    <row r="126" s="4" customFormat="1" ht="63" customHeight="1" spans="1:19">
      <c r="A126" s="28">
        <v>110</v>
      </c>
      <c r="B126" s="29"/>
      <c r="C126" s="30" t="s">
        <v>321</v>
      </c>
      <c r="D126" s="28" t="s">
        <v>24</v>
      </c>
      <c r="E126" s="28" t="s">
        <v>25</v>
      </c>
      <c r="F126" s="31" t="s">
        <v>99</v>
      </c>
      <c r="G126" s="30" t="s">
        <v>319</v>
      </c>
      <c r="H126" s="40">
        <f t="shared" si="6"/>
        <v>178.6308</v>
      </c>
      <c r="I126" s="27"/>
      <c r="J126" s="27"/>
      <c r="K126" s="27"/>
      <c r="L126" s="40">
        <v>178.6308</v>
      </c>
      <c r="M126" s="54" t="s">
        <v>322</v>
      </c>
      <c r="N126" s="47">
        <v>15</v>
      </c>
      <c r="O126" s="27">
        <v>0.8</v>
      </c>
      <c r="P126" s="27">
        <v>3</v>
      </c>
      <c r="Q126" s="31" t="s">
        <v>35</v>
      </c>
      <c r="R126" s="31" t="s">
        <v>51</v>
      </c>
      <c r="S126" s="31" t="s">
        <v>112</v>
      </c>
    </row>
    <row r="127" s="4" customFormat="1" ht="33" customHeight="1" spans="1:19">
      <c r="A127" s="28"/>
      <c r="B127" s="29"/>
      <c r="C127" s="39" t="s">
        <v>323</v>
      </c>
      <c r="D127" s="28"/>
      <c r="E127" s="28"/>
      <c r="F127" s="31"/>
      <c r="G127" s="30"/>
      <c r="H127" s="27">
        <f t="shared" si="6"/>
        <v>3772.0829</v>
      </c>
      <c r="I127" s="27"/>
      <c r="J127" s="40">
        <f>SUM(J128:J141)</f>
        <v>2020.1623</v>
      </c>
      <c r="K127" s="40">
        <f>SUM(K128:K141)</f>
        <v>500.1706</v>
      </c>
      <c r="L127" s="27">
        <f>SUM(L128:L141)</f>
        <v>1251.75</v>
      </c>
      <c r="M127" s="49"/>
      <c r="N127" s="47">
        <f>SUM(N128:N137)</f>
        <v>10</v>
      </c>
      <c r="O127" s="27">
        <f>SUM(O128:O137)</f>
        <v>0.2</v>
      </c>
      <c r="P127" s="27">
        <f>SUM(P128:P137)</f>
        <v>0.7</v>
      </c>
      <c r="Q127" s="31"/>
      <c r="R127" s="31"/>
      <c r="S127" s="31"/>
    </row>
    <row r="128" s="4" customFormat="1" ht="52" customHeight="1" spans="1:19">
      <c r="A128" s="28">
        <v>111</v>
      </c>
      <c r="B128" s="29"/>
      <c r="C128" s="30" t="s">
        <v>324</v>
      </c>
      <c r="D128" s="28" t="s">
        <v>24</v>
      </c>
      <c r="E128" s="28" t="s">
        <v>25</v>
      </c>
      <c r="F128" s="31" t="s">
        <v>58</v>
      </c>
      <c r="G128" s="30" t="s">
        <v>325</v>
      </c>
      <c r="H128" s="40">
        <f t="shared" si="6"/>
        <v>288.5819</v>
      </c>
      <c r="I128" s="27"/>
      <c r="J128" s="40">
        <v>207.6619</v>
      </c>
      <c r="K128" s="27"/>
      <c r="L128" s="27">
        <v>80.92</v>
      </c>
      <c r="M128" s="54" t="s">
        <v>326</v>
      </c>
      <c r="N128" s="47">
        <v>1</v>
      </c>
      <c r="O128" s="27">
        <v>0.02</v>
      </c>
      <c r="P128" s="27">
        <v>0.07</v>
      </c>
      <c r="Q128" s="31" t="s">
        <v>35</v>
      </c>
      <c r="R128" s="31" t="s">
        <v>51</v>
      </c>
      <c r="S128" s="31" t="s">
        <v>112</v>
      </c>
    </row>
    <row r="129" s="4" customFormat="1" ht="52" customHeight="1" spans="1:19">
      <c r="A129" s="28">
        <v>112</v>
      </c>
      <c r="B129" s="29"/>
      <c r="C129" s="30" t="s">
        <v>327</v>
      </c>
      <c r="D129" s="28" t="s">
        <v>24</v>
      </c>
      <c r="E129" s="28" t="s">
        <v>25</v>
      </c>
      <c r="F129" s="31" t="s">
        <v>202</v>
      </c>
      <c r="G129" s="30" t="s">
        <v>325</v>
      </c>
      <c r="H129" s="40">
        <f t="shared" si="6"/>
        <v>206.8431</v>
      </c>
      <c r="I129" s="27"/>
      <c r="J129" s="40">
        <v>206.8431</v>
      </c>
      <c r="K129" s="27"/>
      <c r="L129" s="27"/>
      <c r="M129" s="54" t="s">
        <v>326</v>
      </c>
      <c r="N129" s="47">
        <v>1</v>
      </c>
      <c r="O129" s="27">
        <v>0.02</v>
      </c>
      <c r="P129" s="27">
        <v>0.07</v>
      </c>
      <c r="Q129" s="31" t="s">
        <v>35</v>
      </c>
      <c r="R129" s="31" t="s">
        <v>51</v>
      </c>
      <c r="S129" s="31" t="s">
        <v>112</v>
      </c>
    </row>
    <row r="130" s="4" customFormat="1" ht="52" customHeight="1" spans="1:19">
      <c r="A130" s="28">
        <v>113</v>
      </c>
      <c r="B130" s="29"/>
      <c r="C130" s="30" t="s">
        <v>328</v>
      </c>
      <c r="D130" s="28" t="s">
        <v>24</v>
      </c>
      <c r="E130" s="28" t="s">
        <v>25</v>
      </c>
      <c r="F130" s="31" t="s">
        <v>113</v>
      </c>
      <c r="G130" s="30" t="s">
        <v>325</v>
      </c>
      <c r="H130" s="40">
        <f t="shared" si="6"/>
        <v>368.6161</v>
      </c>
      <c r="I130" s="27"/>
      <c r="J130" s="40">
        <v>245.6461</v>
      </c>
      <c r="K130" s="27"/>
      <c r="L130" s="27">
        <v>122.97</v>
      </c>
      <c r="M130" s="54" t="s">
        <v>326</v>
      </c>
      <c r="N130" s="47">
        <v>1</v>
      </c>
      <c r="O130" s="27">
        <v>0.02</v>
      </c>
      <c r="P130" s="27">
        <v>0.07</v>
      </c>
      <c r="Q130" s="31" t="s">
        <v>35</v>
      </c>
      <c r="R130" s="31" t="s">
        <v>51</v>
      </c>
      <c r="S130" s="31" t="s">
        <v>112</v>
      </c>
    </row>
    <row r="131" s="4" customFormat="1" ht="52" customHeight="1" spans="1:19">
      <c r="A131" s="28">
        <v>114</v>
      </c>
      <c r="B131" s="29"/>
      <c r="C131" s="30" t="s">
        <v>329</v>
      </c>
      <c r="D131" s="28" t="s">
        <v>24</v>
      </c>
      <c r="E131" s="28" t="s">
        <v>25</v>
      </c>
      <c r="F131" s="31" t="s">
        <v>62</v>
      </c>
      <c r="G131" s="30" t="s">
        <v>325</v>
      </c>
      <c r="H131" s="40">
        <f t="shared" si="6"/>
        <v>285.6413</v>
      </c>
      <c r="I131" s="27"/>
      <c r="J131" s="40">
        <v>133.3113</v>
      </c>
      <c r="K131" s="27"/>
      <c r="L131" s="27">
        <v>152.33</v>
      </c>
      <c r="M131" s="54" t="s">
        <v>326</v>
      </c>
      <c r="N131" s="47">
        <v>1</v>
      </c>
      <c r="O131" s="27">
        <v>0.02</v>
      </c>
      <c r="P131" s="27">
        <v>0.07</v>
      </c>
      <c r="Q131" s="31" t="s">
        <v>35</v>
      </c>
      <c r="R131" s="31" t="s">
        <v>51</v>
      </c>
      <c r="S131" s="31" t="s">
        <v>112</v>
      </c>
    </row>
    <row r="132" s="4" customFormat="1" ht="52" customHeight="1" spans="1:19">
      <c r="A132" s="28">
        <v>115</v>
      </c>
      <c r="B132" s="29"/>
      <c r="C132" s="30" t="s">
        <v>330</v>
      </c>
      <c r="D132" s="28" t="s">
        <v>24</v>
      </c>
      <c r="E132" s="28" t="s">
        <v>25</v>
      </c>
      <c r="F132" s="31" t="s">
        <v>205</v>
      </c>
      <c r="G132" s="30" t="s">
        <v>325</v>
      </c>
      <c r="H132" s="40">
        <f t="shared" si="6"/>
        <v>413.9805</v>
      </c>
      <c r="I132" s="27"/>
      <c r="J132" s="40">
        <v>241.5105</v>
      </c>
      <c r="K132" s="27"/>
      <c r="L132" s="27">
        <v>172.47</v>
      </c>
      <c r="M132" s="54" t="s">
        <v>326</v>
      </c>
      <c r="N132" s="47">
        <v>1</v>
      </c>
      <c r="O132" s="27">
        <v>0.02</v>
      </c>
      <c r="P132" s="27">
        <v>0.07</v>
      </c>
      <c r="Q132" s="31" t="s">
        <v>35</v>
      </c>
      <c r="R132" s="31" t="s">
        <v>51</v>
      </c>
      <c r="S132" s="31" t="s">
        <v>112</v>
      </c>
    </row>
    <row r="133" s="4" customFormat="1" ht="52" customHeight="1" spans="1:19">
      <c r="A133" s="28">
        <v>116</v>
      </c>
      <c r="B133" s="29"/>
      <c r="C133" s="30" t="s">
        <v>331</v>
      </c>
      <c r="D133" s="28" t="s">
        <v>24</v>
      </c>
      <c r="E133" s="28" t="s">
        <v>25</v>
      </c>
      <c r="F133" s="31" t="s">
        <v>123</v>
      </c>
      <c r="G133" s="30" t="s">
        <v>325</v>
      </c>
      <c r="H133" s="40">
        <f t="shared" si="6"/>
        <v>164.9854</v>
      </c>
      <c r="I133" s="27"/>
      <c r="J133" s="40">
        <v>33.9754</v>
      </c>
      <c r="K133" s="27"/>
      <c r="L133" s="27">
        <v>131.01</v>
      </c>
      <c r="M133" s="54" t="s">
        <v>326</v>
      </c>
      <c r="N133" s="47">
        <v>1</v>
      </c>
      <c r="O133" s="27">
        <v>0.02</v>
      </c>
      <c r="P133" s="27">
        <v>0.07</v>
      </c>
      <c r="Q133" s="31" t="s">
        <v>35</v>
      </c>
      <c r="R133" s="31" t="s">
        <v>51</v>
      </c>
      <c r="S133" s="31" t="s">
        <v>112</v>
      </c>
    </row>
    <row r="134" s="4" customFormat="1" ht="52" customHeight="1" spans="1:19">
      <c r="A134" s="28">
        <v>117</v>
      </c>
      <c r="B134" s="29"/>
      <c r="C134" s="30" t="s">
        <v>332</v>
      </c>
      <c r="D134" s="28" t="s">
        <v>24</v>
      </c>
      <c r="E134" s="28" t="s">
        <v>25</v>
      </c>
      <c r="F134" s="31" t="s">
        <v>211</v>
      </c>
      <c r="G134" s="30" t="s">
        <v>325</v>
      </c>
      <c r="H134" s="40">
        <f t="shared" si="6"/>
        <v>424.4568</v>
      </c>
      <c r="I134" s="27"/>
      <c r="J134" s="40">
        <v>228.7768</v>
      </c>
      <c r="K134" s="27"/>
      <c r="L134" s="27">
        <v>195.68</v>
      </c>
      <c r="M134" s="54" t="s">
        <v>326</v>
      </c>
      <c r="N134" s="47">
        <v>1</v>
      </c>
      <c r="O134" s="27">
        <v>0.02</v>
      </c>
      <c r="P134" s="27">
        <v>0.07</v>
      </c>
      <c r="Q134" s="31" t="s">
        <v>35</v>
      </c>
      <c r="R134" s="31" t="s">
        <v>51</v>
      </c>
      <c r="S134" s="31" t="s">
        <v>112</v>
      </c>
    </row>
    <row r="135" s="4" customFormat="1" ht="52" customHeight="1" spans="1:19">
      <c r="A135" s="28">
        <v>118</v>
      </c>
      <c r="B135" s="29"/>
      <c r="C135" s="30" t="s">
        <v>333</v>
      </c>
      <c r="D135" s="28" t="s">
        <v>24</v>
      </c>
      <c r="E135" s="28" t="s">
        <v>25</v>
      </c>
      <c r="F135" s="31" t="s">
        <v>207</v>
      </c>
      <c r="G135" s="30" t="s">
        <v>325</v>
      </c>
      <c r="H135" s="40">
        <f t="shared" si="6"/>
        <v>291.6731</v>
      </c>
      <c r="I135" s="27"/>
      <c r="J135" s="40">
        <v>206.6731</v>
      </c>
      <c r="K135" s="27"/>
      <c r="L135" s="27">
        <v>85</v>
      </c>
      <c r="M135" s="54" t="s">
        <v>326</v>
      </c>
      <c r="N135" s="47">
        <v>1</v>
      </c>
      <c r="O135" s="27">
        <v>0.02</v>
      </c>
      <c r="P135" s="27">
        <v>0.07</v>
      </c>
      <c r="Q135" s="31" t="s">
        <v>35</v>
      </c>
      <c r="R135" s="31" t="s">
        <v>51</v>
      </c>
      <c r="S135" s="31" t="s">
        <v>112</v>
      </c>
    </row>
    <row r="136" s="4" customFormat="1" ht="52" customHeight="1" spans="1:19">
      <c r="A136" s="28">
        <v>119</v>
      </c>
      <c r="B136" s="29"/>
      <c r="C136" s="30" t="s">
        <v>334</v>
      </c>
      <c r="D136" s="28" t="s">
        <v>24</v>
      </c>
      <c r="E136" s="28" t="s">
        <v>25</v>
      </c>
      <c r="F136" s="31" t="s">
        <v>117</v>
      </c>
      <c r="G136" s="30" t="s">
        <v>325</v>
      </c>
      <c r="H136" s="40">
        <f t="shared" si="6"/>
        <v>390.2696</v>
      </c>
      <c r="I136" s="27"/>
      <c r="J136" s="40">
        <v>244.1696</v>
      </c>
      <c r="K136" s="27"/>
      <c r="L136" s="27">
        <v>146.1</v>
      </c>
      <c r="M136" s="54" t="s">
        <v>326</v>
      </c>
      <c r="N136" s="47">
        <v>1</v>
      </c>
      <c r="O136" s="27">
        <v>0.02</v>
      </c>
      <c r="P136" s="27">
        <v>0.07</v>
      </c>
      <c r="Q136" s="31" t="s">
        <v>35</v>
      </c>
      <c r="R136" s="31" t="s">
        <v>51</v>
      </c>
      <c r="S136" s="31" t="s">
        <v>112</v>
      </c>
    </row>
    <row r="137" s="4" customFormat="1" ht="52" customHeight="1" spans="1:19">
      <c r="A137" s="28">
        <v>120</v>
      </c>
      <c r="B137" s="29"/>
      <c r="C137" s="30" t="s">
        <v>335</v>
      </c>
      <c r="D137" s="28" t="s">
        <v>24</v>
      </c>
      <c r="E137" s="28" t="s">
        <v>25</v>
      </c>
      <c r="F137" s="31" t="s">
        <v>119</v>
      </c>
      <c r="G137" s="30" t="s">
        <v>325</v>
      </c>
      <c r="H137" s="40">
        <f t="shared" si="6"/>
        <v>308.3445</v>
      </c>
      <c r="I137" s="27"/>
      <c r="J137" s="40">
        <v>271.5945</v>
      </c>
      <c r="K137" s="27"/>
      <c r="L137" s="27">
        <v>36.75</v>
      </c>
      <c r="M137" s="54" t="s">
        <v>326</v>
      </c>
      <c r="N137" s="47">
        <v>1</v>
      </c>
      <c r="O137" s="27">
        <v>0.02</v>
      </c>
      <c r="P137" s="27">
        <v>0.07</v>
      </c>
      <c r="Q137" s="31" t="s">
        <v>35</v>
      </c>
      <c r="R137" s="31" t="s">
        <v>51</v>
      </c>
      <c r="S137" s="31" t="s">
        <v>112</v>
      </c>
    </row>
    <row r="138" s="4" customFormat="1" ht="52" customHeight="1" spans="1:19">
      <c r="A138" s="28">
        <v>121</v>
      </c>
      <c r="B138" s="29"/>
      <c r="C138" s="30" t="s">
        <v>336</v>
      </c>
      <c r="D138" s="28" t="s">
        <v>24</v>
      </c>
      <c r="E138" s="28" t="s">
        <v>25</v>
      </c>
      <c r="F138" s="31" t="s">
        <v>125</v>
      </c>
      <c r="G138" s="30" t="s">
        <v>325</v>
      </c>
      <c r="H138" s="40">
        <f t="shared" si="6"/>
        <v>428.52</v>
      </c>
      <c r="I138" s="27"/>
      <c r="J138" s="27"/>
      <c r="K138" s="27">
        <v>300</v>
      </c>
      <c r="L138" s="27">
        <v>128.52</v>
      </c>
      <c r="M138" s="54" t="s">
        <v>326</v>
      </c>
      <c r="N138" s="47">
        <v>1</v>
      </c>
      <c r="O138" s="27">
        <v>0.02</v>
      </c>
      <c r="P138" s="27">
        <v>0.07</v>
      </c>
      <c r="Q138" s="31" t="s">
        <v>35</v>
      </c>
      <c r="R138" s="31" t="s">
        <v>51</v>
      </c>
      <c r="S138" s="31" t="s">
        <v>112</v>
      </c>
    </row>
    <row r="139" s="4" customFormat="1" ht="52" customHeight="1" spans="1:19">
      <c r="A139" s="28">
        <v>122</v>
      </c>
      <c r="B139" s="29"/>
      <c r="C139" s="30" t="s">
        <v>337</v>
      </c>
      <c r="D139" s="28" t="s">
        <v>24</v>
      </c>
      <c r="E139" s="28" t="s">
        <v>25</v>
      </c>
      <c r="F139" s="31" t="s">
        <v>200</v>
      </c>
      <c r="G139" s="30" t="s">
        <v>325</v>
      </c>
      <c r="H139" s="40">
        <f t="shared" si="6"/>
        <v>59.4726</v>
      </c>
      <c r="I139" s="27"/>
      <c r="J139" s="27"/>
      <c r="K139" s="40">
        <v>59.4726</v>
      </c>
      <c r="L139" s="27"/>
      <c r="M139" s="54" t="s">
        <v>326</v>
      </c>
      <c r="N139" s="47">
        <v>1</v>
      </c>
      <c r="O139" s="27">
        <v>0.02</v>
      </c>
      <c r="P139" s="27">
        <v>0.07</v>
      </c>
      <c r="Q139" s="31" t="s">
        <v>35</v>
      </c>
      <c r="R139" s="31" t="s">
        <v>51</v>
      </c>
      <c r="S139" s="31" t="s">
        <v>112</v>
      </c>
    </row>
    <row r="140" s="4" customFormat="1" ht="52" customHeight="1" spans="1:19">
      <c r="A140" s="28">
        <v>123</v>
      </c>
      <c r="B140" s="29"/>
      <c r="C140" s="30" t="s">
        <v>338</v>
      </c>
      <c r="D140" s="28" t="s">
        <v>24</v>
      </c>
      <c r="E140" s="28" t="s">
        <v>25</v>
      </c>
      <c r="F140" s="31" t="s">
        <v>339</v>
      </c>
      <c r="G140" s="30" t="s">
        <v>325</v>
      </c>
      <c r="H140" s="27">
        <f t="shared" si="6"/>
        <v>100</v>
      </c>
      <c r="I140" s="27"/>
      <c r="J140" s="27"/>
      <c r="K140" s="27">
        <v>100</v>
      </c>
      <c r="L140" s="27"/>
      <c r="M140" s="54" t="s">
        <v>326</v>
      </c>
      <c r="N140" s="47">
        <v>1</v>
      </c>
      <c r="O140" s="27">
        <v>0.02</v>
      </c>
      <c r="P140" s="27">
        <v>0.07</v>
      </c>
      <c r="Q140" s="31" t="s">
        <v>35</v>
      </c>
      <c r="R140" s="31" t="s">
        <v>51</v>
      </c>
      <c r="S140" s="31" t="s">
        <v>112</v>
      </c>
    </row>
    <row r="141" s="4" customFormat="1" ht="52" customHeight="1" spans="1:19">
      <c r="A141" s="28">
        <v>124</v>
      </c>
      <c r="B141" s="29"/>
      <c r="C141" s="30" t="s">
        <v>340</v>
      </c>
      <c r="D141" s="28" t="s">
        <v>24</v>
      </c>
      <c r="E141" s="28" t="s">
        <v>25</v>
      </c>
      <c r="F141" s="31" t="s">
        <v>216</v>
      </c>
      <c r="G141" s="30" t="s">
        <v>325</v>
      </c>
      <c r="H141" s="40">
        <f t="shared" si="6"/>
        <v>40.698</v>
      </c>
      <c r="I141" s="27"/>
      <c r="J141" s="27"/>
      <c r="K141" s="48">
        <v>40.698</v>
      </c>
      <c r="L141" s="27"/>
      <c r="M141" s="54" t="s">
        <v>326</v>
      </c>
      <c r="N141" s="47">
        <v>1</v>
      </c>
      <c r="O141" s="27">
        <v>0.02</v>
      </c>
      <c r="P141" s="27">
        <v>0.07</v>
      </c>
      <c r="Q141" s="31" t="s">
        <v>35</v>
      </c>
      <c r="R141" s="31" t="s">
        <v>51</v>
      </c>
      <c r="S141" s="31" t="s">
        <v>112</v>
      </c>
    </row>
    <row r="142" s="4" customFormat="1" ht="40" customHeight="1" spans="1:19">
      <c r="A142" s="28"/>
      <c r="B142" s="29"/>
      <c r="C142" s="33" t="s">
        <v>341</v>
      </c>
      <c r="D142" s="34"/>
      <c r="E142" s="34"/>
      <c r="F142" s="35"/>
      <c r="G142" s="37"/>
      <c r="H142" s="27">
        <f t="shared" si="6"/>
        <v>457.3252</v>
      </c>
      <c r="I142" s="27">
        <f>SUM(I143:I149)</f>
        <v>0</v>
      </c>
      <c r="J142" s="27">
        <f>SUM(J143:J149)</f>
        <v>0</v>
      </c>
      <c r="K142" s="27">
        <f>SUM(K143:K149)</f>
        <v>340.3352</v>
      </c>
      <c r="L142" s="27">
        <f>SUM(L143:L149)</f>
        <v>116.99</v>
      </c>
      <c r="M142" s="54"/>
      <c r="N142" s="47"/>
      <c r="O142" s="27"/>
      <c r="P142" s="27"/>
      <c r="Q142" s="31"/>
      <c r="R142" s="31"/>
      <c r="S142" s="31"/>
    </row>
    <row r="143" s="4" customFormat="1" ht="52" customHeight="1" spans="1:19">
      <c r="A143" s="28">
        <v>125</v>
      </c>
      <c r="B143" s="29"/>
      <c r="C143" s="37" t="s">
        <v>342</v>
      </c>
      <c r="D143" s="34" t="s">
        <v>24</v>
      </c>
      <c r="E143" s="34" t="s">
        <v>25</v>
      </c>
      <c r="F143" s="35" t="s">
        <v>221</v>
      </c>
      <c r="G143" s="37" t="s">
        <v>325</v>
      </c>
      <c r="H143" s="40">
        <f t="shared" si="6"/>
        <v>21.1277</v>
      </c>
      <c r="I143" s="27"/>
      <c r="J143" s="27"/>
      <c r="K143" s="40">
        <v>21.1277</v>
      </c>
      <c r="L143" s="27"/>
      <c r="M143" s="54" t="s">
        <v>343</v>
      </c>
      <c r="N143" s="51">
        <v>1</v>
      </c>
      <c r="O143" s="52">
        <v>0.02</v>
      </c>
      <c r="P143" s="52">
        <v>0.07</v>
      </c>
      <c r="Q143" s="35" t="s">
        <v>35</v>
      </c>
      <c r="R143" s="35" t="s">
        <v>51</v>
      </c>
      <c r="S143" s="31" t="s">
        <v>112</v>
      </c>
    </row>
    <row r="144" s="4" customFormat="1" ht="52" customHeight="1" spans="1:19">
      <c r="A144" s="28">
        <v>126</v>
      </c>
      <c r="B144" s="29"/>
      <c r="C144" s="37" t="s">
        <v>344</v>
      </c>
      <c r="D144" s="37" t="s">
        <v>24</v>
      </c>
      <c r="E144" s="37" t="s">
        <v>25</v>
      </c>
      <c r="F144" s="35" t="s">
        <v>224</v>
      </c>
      <c r="G144" s="37" t="s">
        <v>325</v>
      </c>
      <c r="H144" s="40">
        <f t="shared" si="6"/>
        <v>45.0975</v>
      </c>
      <c r="I144" s="27"/>
      <c r="J144" s="27"/>
      <c r="K144" s="40">
        <v>45.0975</v>
      </c>
      <c r="L144" s="27"/>
      <c r="M144" s="54" t="s">
        <v>343</v>
      </c>
      <c r="N144" s="35">
        <v>1</v>
      </c>
      <c r="O144" s="35">
        <v>0.02</v>
      </c>
      <c r="P144" s="35">
        <v>0.07</v>
      </c>
      <c r="Q144" s="35" t="s">
        <v>35</v>
      </c>
      <c r="R144" s="35" t="s">
        <v>51</v>
      </c>
      <c r="S144" s="31" t="s">
        <v>112</v>
      </c>
    </row>
    <row r="145" s="4" customFormat="1" ht="52" customHeight="1" spans="1:19">
      <c r="A145" s="28">
        <v>127</v>
      </c>
      <c r="B145" s="29"/>
      <c r="C145" s="37" t="s">
        <v>345</v>
      </c>
      <c r="D145" s="37" t="s">
        <v>24</v>
      </c>
      <c r="E145" s="37" t="s">
        <v>25</v>
      </c>
      <c r="F145" s="35" t="s">
        <v>346</v>
      </c>
      <c r="G145" s="37" t="s">
        <v>325</v>
      </c>
      <c r="H145" s="27">
        <f t="shared" si="6"/>
        <v>100</v>
      </c>
      <c r="I145" s="27"/>
      <c r="J145" s="27"/>
      <c r="K145" s="27">
        <v>100</v>
      </c>
      <c r="L145" s="27"/>
      <c r="M145" s="54" t="s">
        <v>343</v>
      </c>
      <c r="N145" s="35">
        <v>1</v>
      </c>
      <c r="O145" s="35">
        <v>0.02</v>
      </c>
      <c r="P145" s="35">
        <v>0.07</v>
      </c>
      <c r="Q145" s="35" t="s">
        <v>35</v>
      </c>
      <c r="R145" s="35" t="s">
        <v>111</v>
      </c>
      <c r="S145" s="31" t="s">
        <v>112</v>
      </c>
    </row>
    <row r="146" s="4" customFormat="1" ht="52" customHeight="1" spans="1:19">
      <c r="A146" s="28">
        <v>128</v>
      </c>
      <c r="B146" s="29"/>
      <c r="C146" s="37" t="s">
        <v>347</v>
      </c>
      <c r="D146" s="37" t="s">
        <v>24</v>
      </c>
      <c r="E146" s="37" t="s">
        <v>25</v>
      </c>
      <c r="F146" s="35" t="s">
        <v>129</v>
      </c>
      <c r="G146" s="37" t="s">
        <v>325</v>
      </c>
      <c r="H146" s="27">
        <f t="shared" si="6"/>
        <v>100</v>
      </c>
      <c r="I146" s="27"/>
      <c r="J146" s="27"/>
      <c r="K146" s="27">
        <v>100</v>
      </c>
      <c r="L146" s="27"/>
      <c r="M146" s="54" t="s">
        <v>343</v>
      </c>
      <c r="N146" s="35">
        <v>1</v>
      </c>
      <c r="O146" s="35">
        <v>0.02</v>
      </c>
      <c r="P146" s="35">
        <v>0.07</v>
      </c>
      <c r="Q146" s="35" t="s">
        <v>35</v>
      </c>
      <c r="R146" s="35" t="s">
        <v>111</v>
      </c>
      <c r="S146" s="31" t="s">
        <v>112</v>
      </c>
    </row>
    <row r="147" s="4" customFormat="1" ht="52" customHeight="1" spans="1:19">
      <c r="A147" s="28">
        <v>129</v>
      </c>
      <c r="B147" s="29"/>
      <c r="C147" s="37" t="s">
        <v>348</v>
      </c>
      <c r="D147" s="37" t="s">
        <v>24</v>
      </c>
      <c r="E147" s="37" t="s">
        <v>25</v>
      </c>
      <c r="F147" s="35" t="s">
        <v>219</v>
      </c>
      <c r="G147" s="37" t="s">
        <v>325</v>
      </c>
      <c r="H147" s="27">
        <f t="shared" si="6"/>
        <v>0</v>
      </c>
      <c r="I147" s="27"/>
      <c r="J147" s="27"/>
      <c r="K147" s="27"/>
      <c r="L147" s="27"/>
      <c r="M147" s="54" t="s">
        <v>343</v>
      </c>
      <c r="N147" s="35">
        <v>1</v>
      </c>
      <c r="O147" s="35">
        <v>0.02</v>
      </c>
      <c r="P147" s="35">
        <v>0.07</v>
      </c>
      <c r="Q147" s="35" t="s">
        <v>35</v>
      </c>
      <c r="R147" s="35" t="s">
        <v>51</v>
      </c>
      <c r="S147" s="31" t="s">
        <v>112</v>
      </c>
    </row>
    <row r="148" s="4" customFormat="1" ht="52" customHeight="1" spans="1:19">
      <c r="A148" s="28">
        <v>130</v>
      </c>
      <c r="B148" s="29"/>
      <c r="C148" s="37" t="s">
        <v>349</v>
      </c>
      <c r="D148" s="37" t="s">
        <v>24</v>
      </c>
      <c r="E148" s="37" t="s">
        <v>25</v>
      </c>
      <c r="F148" s="35" t="s">
        <v>350</v>
      </c>
      <c r="G148" s="37" t="s">
        <v>325</v>
      </c>
      <c r="H148" s="27">
        <f t="shared" si="6"/>
        <v>90.27</v>
      </c>
      <c r="I148" s="27"/>
      <c r="J148" s="27"/>
      <c r="K148" s="27">
        <v>40</v>
      </c>
      <c r="L148" s="27">
        <v>50.27</v>
      </c>
      <c r="M148" s="54" t="s">
        <v>343</v>
      </c>
      <c r="N148" s="35">
        <v>1</v>
      </c>
      <c r="O148" s="35">
        <v>0.02</v>
      </c>
      <c r="P148" s="35">
        <v>0.07</v>
      </c>
      <c r="Q148" s="35" t="s">
        <v>35</v>
      </c>
      <c r="R148" s="35" t="s">
        <v>51</v>
      </c>
      <c r="S148" s="31" t="s">
        <v>112</v>
      </c>
    </row>
    <row r="149" s="4" customFormat="1" ht="52" customHeight="1" spans="1:19">
      <c r="A149" s="28">
        <v>131</v>
      </c>
      <c r="B149" s="29"/>
      <c r="C149" s="37" t="s">
        <v>351</v>
      </c>
      <c r="D149" s="37" t="s">
        <v>24</v>
      </c>
      <c r="E149" s="37" t="s">
        <v>25</v>
      </c>
      <c r="F149" s="35" t="s">
        <v>352</v>
      </c>
      <c r="G149" s="37" t="s">
        <v>325</v>
      </c>
      <c r="H149" s="27">
        <f t="shared" si="6"/>
        <v>100.83</v>
      </c>
      <c r="I149" s="27"/>
      <c r="J149" s="27"/>
      <c r="K149" s="27">
        <v>34.11</v>
      </c>
      <c r="L149" s="27">
        <v>66.72</v>
      </c>
      <c r="M149" s="54" t="s">
        <v>343</v>
      </c>
      <c r="N149" s="35">
        <v>1</v>
      </c>
      <c r="O149" s="35">
        <v>0.02</v>
      </c>
      <c r="P149" s="35">
        <v>0.07</v>
      </c>
      <c r="Q149" s="35" t="s">
        <v>35</v>
      </c>
      <c r="R149" s="35" t="s">
        <v>111</v>
      </c>
      <c r="S149" s="31" t="s">
        <v>112</v>
      </c>
    </row>
    <row r="150" s="4" customFormat="1" ht="33" customHeight="1" spans="1:19">
      <c r="A150" s="28"/>
      <c r="B150" s="39" t="s">
        <v>353</v>
      </c>
      <c r="C150" s="39"/>
      <c r="D150" s="28"/>
      <c r="E150" s="28"/>
      <c r="F150" s="28"/>
      <c r="G150" s="30"/>
      <c r="H150" s="27">
        <f t="shared" si="6"/>
        <v>334.82</v>
      </c>
      <c r="I150" s="27">
        <f>I151+I152</f>
        <v>92.94</v>
      </c>
      <c r="J150" s="27">
        <f>J151+J152</f>
        <v>182.1</v>
      </c>
      <c r="K150" s="27">
        <f>K151+K152</f>
        <v>25.78</v>
      </c>
      <c r="L150" s="27">
        <f>L151+L152</f>
        <v>34</v>
      </c>
      <c r="M150" s="32"/>
      <c r="N150" s="47"/>
      <c r="O150" s="27"/>
      <c r="P150" s="27"/>
      <c r="Q150" s="31"/>
      <c r="R150" s="31"/>
      <c r="S150" s="31"/>
    </row>
    <row r="151" s="4" customFormat="1" ht="37" customHeight="1" spans="1:19">
      <c r="A151" s="28">
        <v>132</v>
      </c>
      <c r="B151" s="39"/>
      <c r="C151" s="39" t="s">
        <v>354</v>
      </c>
      <c r="D151" s="28" t="s">
        <v>38</v>
      </c>
      <c r="E151" s="28" t="s">
        <v>25</v>
      </c>
      <c r="F151" s="28" t="s">
        <v>355</v>
      </c>
      <c r="G151" s="30" t="s">
        <v>356</v>
      </c>
      <c r="H151" s="27">
        <f t="shared" si="6"/>
        <v>234.82</v>
      </c>
      <c r="I151" s="27">
        <v>92.94</v>
      </c>
      <c r="J151" s="27">
        <f>59.14+22.96</f>
        <v>82.1</v>
      </c>
      <c r="K151" s="27">
        <f>18+7.78</f>
        <v>25.78</v>
      </c>
      <c r="L151" s="27">
        <v>34</v>
      </c>
      <c r="M151" s="32" t="s">
        <v>357</v>
      </c>
      <c r="N151" s="47"/>
      <c r="O151" s="27"/>
      <c r="P151" s="27"/>
      <c r="Q151" s="31" t="s">
        <v>35</v>
      </c>
      <c r="R151" s="31" t="s">
        <v>36</v>
      </c>
      <c r="S151" s="31" t="s">
        <v>31</v>
      </c>
    </row>
    <row r="152" s="4" customFormat="1" ht="37" customHeight="1" spans="1:19">
      <c r="A152" s="28">
        <v>133</v>
      </c>
      <c r="B152" s="39"/>
      <c r="C152" s="39" t="s">
        <v>358</v>
      </c>
      <c r="D152" s="28" t="s">
        <v>38</v>
      </c>
      <c r="E152" s="28" t="s">
        <v>25</v>
      </c>
      <c r="F152" s="28" t="s">
        <v>355</v>
      </c>
      <c r="G152" s="30" t="s">
        <v>359</v>
      </c>
      <c r="H152" s="27">
        <f t="shared" si="6"/>
        <v>100</v>
      </c>
      <c r="I152" s="27"/>
      <c r="J152" s="27">
        <v>100</v>
      </c>
      <c r="K152" s="27"/>
      <c r="L152" s="27"/>
      <c r="M152" s="32" t="s">
        <v>360</v>
      </c>
      <c r="N152" s="47"/>
      <c r="O152" s="27"/>
      <c r="P152" s="27"/>
      <c r="Q152" s="31" t="s">
        <v>361</v>
      </c>
      <c r="R152" s="31" t="s">
        <v>362</v>
      </c>
      <c r="S152" s="31" t="s">
        <v>31</v>
      </c>
    </row>
    <row r="153" s="4" customFormat="1" ht="12" spans="1:19">
      <c r="A153" s="65"/>
      <c r="B153" s="65"/>
      <c r="C153" s="66"/>
      <c r="D153" s="65"/>
      <c r="E153" s="65"/>
      <c r="F153" s="65"/>
      <c r="G153" s="66"/>
      <c r="H153" s="67"/>
      <c r="I153" s="67"/>
      <c r="J153" s="67"/>
      <c r="K153" s="67"/>
      <c r="L153" s="67"/>
      <c r="M153" s="68"/>
      <c r="N153" s="67"/>
      <c r="O153" s="69"/>
      <c r="P153" s="69"/>
      <c r="Q153" s="70"/>
      <c r="R153" s="70"/>
      <c r="S153" s="70"/>
    </row>
    <row r="154" s="4" customFormat="1" ht="12" spans="1:19">
      <c r="A154" s="65"/>
      <c r="B154" s="65"/>
      <c r="C154" s="66"/>
      <c r="D154" s="65"/>
      <c r="E154" s="65"/>
      <c r="F154" s="65"/>
      <c r="G154" s="66"/>
      <c r="H154" s="67"/>
      <c r="I154" s="67"/>
      <c r="J154" s="67"/>
      <c r="K154" s="67"/>
      <c r="L154" s="67"/>
      <c r="M154" s="68"/>
      <c r="N154" s="67"/>
      <c r="O154" s="69"/>
      <c r="P154" s="69"/>
      <c r="Q154" s="70"/>
      <c r="R154" s="70"/>
      <c r="S154" s="70"/>
    </row>
    <row r="155" s="4" customFormat="1" ht="12" spans="1:19">
      <c r="A155" s="65"/>
      <c r="B155" s="65"/>
      <c r="C155" s="66"/>
      <c r="D155" s="65"/>
      <c r="E155" s="65"/>
      <c r="F155" s="65"/>
      <c r="G155" s="66"/>
      <c r="H155" s="67"/>
      <c r="I155" s="67"/>
      <c r="J155" s="67"/>
      <c r="K155" s="67"/>
      <c r="L155" s="67"/>
      <c r="M155" s="68"/>
      <c r="N155" s="67"/>
      <c r="O155" s="69"/>
      <c r="P155" s="69"/>
      <c r="Q155" s="70"/>
      <c r="R155" s="70"/>
      <c r="S155" s="70"/>
    </row>
    <row r="156" s="4" customFormat="1" ht="12" spans="1:19">
      <c r="A156" s="65"/>
      <c r="B156" s="65"/>
      <c r="C156" s="66"/>
      <c r="D156" s="65"/>
      <c r="E156" s="65"/>
      <c r="F156" s="65"/>
      <c r="G156" s="66"/>
      <c r="H156" s="67"/>
      <c r="I156" s="67"/>
      <c r="J156" s="67"/>
      <c r="K156" s="67"/>
      <c r="L156" s="67"/>
      <c r="M156" s="68"/>
      <c r="N156" s="67"/>
      <c r="O156" s="69"/>
      <c r="P156" s="69"/>
      <c r="Q156" s="70"/>
      <c r="R156" s="70"/>
      <c r="S156" s="70"/>
    </row>
    <row r="157" s="4" customFormat="1" ht="12" spans="1:19">
      <c r="A157" s="65"/>
      <c r="B157" s="65"/>
      <c r="C157" s="66"/>
      <c r="D157" s="65"/>
      <c r="E157" s="65"/>
      <c r="F157" s="65"/>
      <c r="G157" s="66"/>
      <c r="H157" s="67"/>
      <c r="I157" s="67"/>
      <c r="J157" s="67"/>
      <c r="K157" s="67"/>
      <c r="L157" s="67"/>
      <c r="M157" s="68"/>
      <c r="N157" s="67"/>
      <c r="O157" s="69"/>
      <c r="P157" s="69"/>
      <c r="Q157" s="70"/>
      <c r="R157" s="70"/>
      <c r="S157" s="70"/>
    </row>
    <row r="158" s="4" customFormat="1" ht="12" spans="1:19">
      <c r="A158" s="65"/>
      <c r="B158" s="65"/>
      <c r="C158" s="66"/>
      <c r="D158" s="65"/>
      <c r="E158" s="65"/>
      <c r="F158" s="65"/>
      <c r="G158" s="66"/>
      <c r="H158" s="67"/>
      <c r="I158" s="67"/>
      <c r="J158" s="67"/>
      <c r="K158" s="67"/>
      <c r="L158" s="67"/>
      <c r="M158" s="68"/>
      <c r="N158" s="67"/>
      <c r="O158" s="69"/>
      <c r="P158" s="69"/>
      <c r="Q158" s="70"/>
      <c r="R158" s="70"/>
      <c r="S158" s="70"/>
    </row>
    <row r="159" s="4" customFormat="1" ht="12" spans="1:19">
      <c r="A159" s="65"/>
      <c r="B159" s="65"/>
      <c r="C159" s="66"/>
      <c r="D159" s="65"/>
      <c r="E159" s="65"/>
      <c r="F159" s="65"/>
      <c r="G159" s="66"/>
      <c r="H159" s="67"/>
      <c r="I159" s="67"/>
      <c r="J159" s="67"/>
      <c r="K159" s="67"/>
      <c r="L159" s="67"/>
      <c r="M159" s="68"/>
      <c r="N159" s="67"/>
      <c r="O159" s="69"/>
      <c r="P159" s="69"/>
      <c r="Q159" s="70"/>
      <c r="R159" s="70"/>
      <c r="S159" s="70"/>
    </row>
    <row r="160" s="4" customFormat="1" ht="12" spans="1:19">
      <c r="A160" s="65"/>
      <c r="B160" s="65"/>
      <c r="C160" s="66"/>
      <c r="D160" s="65"/>
      <c r="E160" s="65"/>
      <c r="F160" s="65"/>
      <c r="G160" s="66"/>
      <c r="H160" s="67"/>
      <c r="I160" s="67"/>
      <c r="J160" s="67"/>
      <c r="K160" s="67"/>
      <c r="L160" s="67"/>
      <c r="M160" s="68"/>
      <c r="N160" s="65"/>
      <c r="O160" s="69"/>
      <c r="P160" s="69"/>
      <c r="Q160" s="70"/>
      <c r="R160" s="70"/>
      <c r="S160" s="70"/>
    </row>
    <row r="161" s="4" customFormat="1" ht="12" spans="1:19">
      <c r="A161" s="65"/>
      <c r="B161" s="65"/>
      <c r="C161" s="66"/>
      <c r="D161" s="65"/>
      <c r="E161" s="65"/>
      <c r="F161" s="65"/>
      <c r="G161" s="66"/>
      <c r="H161" s="67"/>
      <c r="I161" s="67"/>
      <c r="J161" s="67"/>
      <c r="K161" s="67"/>
      <c r="L161" s="67"/>
      <c r="M161" s="68"/>
      <c r="N161" s="65"/>
      <c r="O161" s="69"/>
      <c r="P161" s="69"/>
      <c r="Q161" s="70"/>
      <c r="R161" s="70"/>
      <c r="S161" s="70"/>
    </row>
    <row r="162" s="4" customFormat="1" ht="12" spans="1:19">
      <c r="A162" s="65"/>
      <c r="B162" s="65"/>
      <c r="C162" s="66"/>
      <c r="D162" s="65"/>
      <c r="E162" s="65"/>
      <c r="F162" s="65"/>
      <c r="G162" s="66"/>
      <c r="H162" s="67"/>
      <c r="I162" s="67"/>
      <c r="J162" s="67"/>
      <c r="K162" s="67"/>
      <c r="L162" s="67"/>
      <c r="M162" s="68"/>
      <c r="N162" s="65"/>
      <c r="O162" s="69"/>
      <c r="P162" s="69"/>
      <c r="Q162" s="70"/>
      <c r="R162" s="70"/>
      <c r="S162" s="70"/>
    </row>
    <row r="163" s="4" customFormat="1" ht="12" spans="1:19">
      <c r="A163" s="65"/>
      <c r="B163" s="65"/>
      <c r="C163" s="66"/>
      <c r="D163" s="65"/>
      <c r="E163" s="65"/>
      <c r="F163" s="65"/>
      <c r="G163" s="66"/>
      <c r="H163" s="67"/>
      <c r="I163" s="67"/>
      <c r="J163" s="67"/>
      <c r="K163" s="67"/>
      <c r="L163" s="67"/>
      <c r="M163" s="68"/>
      <c r="N163" s="65"/>
      <c r="O163" s="69"/>
      <c r="P163" s="69"/>
      <c r="Q163" s="70"/>
      <c r="R163" s="70"/>
      <c r="S163" s="70"/>
    </row>
    <row r="164" s="4" customFormat="1" ht="12" spans="1:19">
      <c r="A164" s="65"/>
      <c r="B164" s="65"/>
      <c r="C164" s="66"/>
      <c r="D164" s="65"/>
      <c r="E164" s="65"/>
      <c r="F164" s="65"/>
      <c r="G164" s="66"/>
      <c r="H164" s="67"/>
      <c r="I164" s="67"/>
      <c r="J164" s="67"/>
      <c r="K164" s="67"/>
      <c r="L164" s="67"/>
      <c r="M164" s="68"/>
      <c r="N164" s="65"/>
      <c r="O164" s="69"/>
      <c r="P164" s="69"/>
      <c r="Q164" s="70"/>
      <c r="R164" s="70"/>
      <c r="S164" s="70"/>
    </row>
    <row r="165" s="4" customFormat="1" ht="12" spans="1:19">
      <c r="A165" s="65"/>
      <c r="B165" s="65"/>
      <c r="C165" s="66"/>
      <c r="D165" s="65"/>
      <c r="E165" s="65"/>
      <c r="F165" s="65"/>
      <c r="G165" s="66"/>
      <c r="H165" s="67"/>
      <c r="I165" s="67"/>
      <c r="J165" s="67"/>
      <c r="K165" s="67"/>
      <c r="L165" s="67"/>
      <c r="M165" s="68"/>
      <c r="N165" s="65"/>
      <c r="O165" s="69"/>
      <c r="P165" s="69"/>
      <c r="Q165" s="70"/>
      <c r="R165" s="70"/>
      <c r="S165" s="70"/>
    </row>
    <row r="166" s="4" customFormat="1" ht="12" spans="1:19">
      <c r="A166" s="65"/>
      <c r="B166" s="65"/>
      <c r="C166" s="66"/>
      <c r="D166" s="65"/>
      <c r="E166" s="65"/>
      <c r="F166" s="65"/>
      <c r="G166" s="66"/>
      <c r="H166" s="67"/>
      <c r="I166" s="67"/>
      <c r="J166" s="67"/>
      <c r="K166" s="67"/>
      <c r="L166" s="67"/>
      <c r="M166" s="68"/>
      <c r="N166" s="65"/>
      <c r="O166" s="69"/>
      <c r="P166" s="69"/>
      <c r="Q166" s="70"/>
      <c r="R166" s="70"/>
      <c r="S166" s="70"/>
    </row>
    <row r="167" s="4" customFormat="1" ht="12" spans="1:19">
      <c r="A167" s="65"/>
      <c r="B167" s="65"/>
      <c r="C167" s="66"/>
      <c r="D167" s="65"/>
      <c r="E167" s="65"/>
      <c r="F167" s="65"/>
      <c r="G167" s="66"/>
      <c r="H167" s="67"/>
      <c r="I167" s="67"/>
      <c r="J167" s="67"/>
      <c r="K167" s="67"/>
      <c r="L167" s="67"/>
      <c r="M167" s="68"/>
      <c r="N167" s="65"/>
      <c r="O167" s="69"/>
      <c r="P167" s="69"/>
      <c r="Q167" s="70"/>
      <c r="R167" s="70"/>
      <c r="S167" s="70"/>
    </row>
    <row r="168" s="4" customFormat="1" ht="12" spans="1:19">
      <c r="A168" s="65"/>
      <c r="B168" s="65"/>
      <c r="C168" s="66"/>
      <c r="D168" s="65"/>
      <c r="E168" s="65"/>
      <c r="F168" s="65"/>
      <c r="G168" s="66"/>
      <c r="H168" s="67"/>
      <c r="I168" s="67"/>
      <c r="J168" s="67"/>
      <c r="K168" s="67"/>
      <c r="L168" s="67"/>
      <c r="M168" s="68"/>
      <c r="N168" s="65"/>
      <c r="O168" s="69"/>
      <c r="P168" s="69"/>
      <c r="Q168" s="70"/>
      <c r="R168" s="70"/>
      <c r="S168" s="70"/>
    </row>
    <row r="169" s="4" customFormat="1" ht="12" spans="1:19">
      <c r="A169" s="65"/>
      <c r="B169" s="65"/>
      <c r="C169" s="66"/>
      <c r="D169" s="65"/>
      <c r="E169" s="65"/>
      <c r="F169" s="65"/>
      <c r="G169" s="66"/>
      <c r="H169" s="67"/>
      <c r="I169" s="67"/>
      <c r="J169" s="67"/>
      <c r="K169" s="67"/>
      <c r="L169" s="67"/>
      <c r="M169" s="68"/>
      <c r="N169" s="65"/>
      <c r="O169" s="69"/>
      <c r="P169" s="69"/>
      <c r="Q169" s="70"/>
      <c r="R169" s="70"/>
      <c r="S169" s="70"/>
    </row>
    <row r="170" s="4" customFormat="1" ht="12" spans="1:19">
      <c r="A170" s="65"/>
      <c r="B170" s="65"/>
      <c r="C170" s="66"/>
      <c r="D170" s="65"/>
      <c r="E170" s="65"/>
      <c r="F170" s="65"/>
      <c r="G170" s="66"/>
      <c r="H170" s="67"/>
      <c r="I170" s="67"/>
      <c r="J170" s="67"/>
      <c r="K170" s="67"/>
      <c r="L170" s="67"/>
      <c r="M170" s="68"/>
      <c r="N170" s="65"/>
      <c r="O170" s="69"/>
      <c r="P170" s="69"/>
      <c r="Q170" s="70"/>
      <c r="R170" s="70"/>
      <c r="S170" s="70"/>
    </row>
  </sheetData>
  <mergeCells count="23">
    <mergeCell ref="A1:C1"/>
    <mergeCell ref="A2:S2"/>
    <mergeCell ref="H3:L3"/>
    <mergeCell ref="M3:P3"/>
    <mergeCell ref="A3:A6"/>
    <mergeCell ref="B3:B6"/>
    <mergeCell ref="C3:C6"/>
    <mergeCell ref="D3:D6"/>
    <mergeCell ref="E3:E6"/>
    <mergeCell ref="F3:F6"/>
    <mergeCell ref="G3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3:Q6"/>
    <mergeCell ref="R3:R6"/>
    <mergeCell ref="S3:S6"/>
  </mergeCells>
  <pageMargins left="0.751388888888889" right="0.751388888888889" top="1" bottom="0.865972222222222" header="0.5" footer="0.5"/>
  <pageSetup paperSize="8" scale="8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项目完成情况表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漫</cp:lastModifiedBy>
  <cp:revision>1</cp:revision>
  <dcterms:created xsi:type="dcterms:W3CDTF">2013-09-30T07:13:00Z</dcterms:created>
  <cp:lastPrinted>2018-12-03T13:02:00Z</cp:lastPrinted>
  <dcterms:modified xsi:type="dcterms:W3CDTF">2023-12-17T01:33:00Z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F2115209879641B1923207D9EAFEB290_13</vt:lpwstr>
  </property>
</Properties>
</file>