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835" activeTab="2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externalReferences>
    <externalReference r:id="rId15"/>
  </externalReference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<sst xmlns="http://schemas.openxmlformats.org/spreadsheetml/2006/main" count="336" uniqueCount="271">
  <si>
    <t>单位代码：</t>
  </si>
  <si>
    <t>单位名称：</t>
  </si>
  <si>
    <t>宁县交通运输局</t>
  </si>
  <si>
    <t>部门预算公开表</t>
  </si>
  <si>
    <t xml:space="preserve">     </t>
  </si>
  <si>
    <t>编制日期：</t>
  </si>
  <si>
    <t>部门领导：</t>
  </si>
  <si>
    <t>昔鹏刚</t>
  </si>
  <si>
    <t>财务负责人：</t>
  </si>
  <si>
    <t>夏兴宏</t>
  </si>
  <si>
    <t>制表人：</t>
  </si>
  <si>
    <t>葛伟刚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</si>
  <si>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</si>
  <si>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</si>
  <si>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</si>
  <si>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</si>
  <si>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</si>
  <si>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</si>
  <si>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</si>
  <si>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</si>
  <si>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</si>
  <si>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</si>
  <si>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</si>
  <si>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</si>
  <si>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</si>
  <si>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</si>
  <si>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</si>
  <si>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</si>
  <si>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</si>
  <si>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</si>
  <si>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</si>
  <si>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</si>
  <si>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</si>
  <si>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</si>
  <si>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</si>
  <si>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</si>
  <si>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</si>
  <si>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</si>
  <si>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</si>
  <si>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</si>
  <si>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</si>
  <si>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</si>
  <si>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</si>
  <si>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</si>
  <si>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</si>
  <si>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</si>
  <si>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</si>
  <si>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</si>
  <si>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</si>
  <si>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</si>
  <si>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</si>
  <si>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</si>
  <si>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</si>
  <si>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</si>
  <si>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</si>
  <si>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</si>
  <si>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</si>
  <si>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</si>
  <si>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</si>
  <si>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</si>
  <si>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</si>
  <si>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</si>
  <si>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</si>
  <si>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</si>
  <si>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</si>
  <si>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</si>
  <si>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</si>
  <si>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</si>
  <si>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</si>
  <si>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</si>
  <si>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</si>
  <si>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</si>
  <si>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</si>
  <si>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</si>
  <si>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</si>
  <si>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</si>
  <si>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</si>
  <si>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</si>
  <si>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</si>
  <si>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</si>
  <si>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</si>
  <si>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</si>
  <si>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</si>
  <si>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</si>
  <si>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</si>
  <si>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</si>
  <si>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</si>
  <si>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</si>
  <si>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</si>
  <si>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</si>
  <si>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</si>
  <si>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</si>
  <si>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</si>
  <si>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</si>
  <si>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</si>
  <si>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</si>
  <si>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</si>
  <si>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</si>
  <si>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</si>
  <si>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</si>
  <si>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</si>
  <si>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</si>
  <si>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</si>
  <si>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</si>
  <si>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</si>
  <si>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</si>
  <si>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</si>
  <si>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</si>
  <si>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</si>
  <si>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</si>
  <si>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</si>
  <si>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</si>
  <si>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</si>
  <si>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</si>
  <si>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</si>
  <si>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</si>
  <si>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</si>
  <si>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</si>
  <si>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208-社会保障和就业支出</t>
  </si>
  <si>
    <t>20805-行政事业单位养老支出</t>
  </si>
  <si>
    <t>2080502-事业单位离退休</t>
  </si>
  <si>
    <t>2080505-机关事业单位基本养老保险缴费支出</t>
  </si>
  <si>
    <t>20899-其他社会保障和就业支出</t>
  </si>
  <si>
    <t>2089999-其他社会保障和就业支出</t>
  </si>
  <si>
    <t>210-卫生健康支出</t>
  </si>
  <si>
    <t>21011-行政事业单位医疗</t>
  </si>
  <si>
    <t>2101101-行政单位医疗</t>
  </si>
  <si>
    <t>214-交通运输支出</t>
  </si>
  <si>
    <t>21401-公路水路运输</t>
  </si>
  <si>
    <t>2140101-行政运行</t>
  </si>
  <si>
    <t>2140102-一般公共管理事务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</si>
  <si>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</si>
  <si>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</si>
  <si>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</si>
  <si>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</si>
  <si>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</si>
  <si>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</si>
  <si>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</si>
  <si>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</si>
  <si>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</si>
  <si>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</si>
  <si>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</si>
  <si>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</si>
  <si>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</si>
  <si>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</si>
  <si>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</si>
  <si>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</si>
  <si>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</si>
  <si>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</si>
  <si>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</si>
  <si>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</si>
  <si>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</si>
  <si>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</si>
  <si>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</si>
  <si>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</si>
  <si>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</si>
  <si>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</si>
  <si>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</si>
  <si>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</si>
  <si>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</si>
  <si>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</si>
  <si>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</si>
  <si>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</si>
  <si>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</si>
  <si>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</si>
  <si>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</si>
  <si>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</si>
  <si>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</si>
  <si>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</si>
  <si>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</si>
  <si>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</si>
  <si>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</si>
  <si>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</si>
  <si>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</si>
  <si>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</si>
  <si>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</si>
  <si>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</si>
  <si>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</si>
  <si>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</si>
  <si>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</si>
  <si>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</si>
  <si>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</si>
  <si>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</si>
  <si>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</si>
  <si>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</si>
  <si>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</si>
  <si>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</si>
  <si>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</si>
  <si>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卫生健康支出</t>
  </si>
  <si>
    <t>行政事业单位医疗</t>
  </si>
  <si>
    <t>行政单位医疗</t>
  </si>
  <si>
    <t>交通运输支出</t>
  </si>
  <si>
    <t>公路水路运输</t>
  </si>
  <si>
    <t>行政运行</t>
  </si>
  <si>
    <t>一般公共管理事务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</si>
  <si>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</si>
  <si>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</si>
  <si>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</si>
  <si>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</si>
  <si>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</si>
  <si>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</si>
  <si>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</si>
  <si>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</si>
  <si>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</si>
  <si>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</si>
  <si>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</si>
  <si>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奖金</t>
  </si>
  <si>
    <t>30107</t>
  </si>
  <si>
    <t>绩效工资</t>
  </si>
  <si>
    <t>机关事业单位养老保险财政补贴资金</t>
  </si>
  <si>
    <t>职工医疗保险财政补贴</t>
  </si>
  <si>
    <t>其他社会保障缴费</t>
  </si>
  <si>
    <t>302</t>
  </si>
  <si>
    <t>商品和服务支出</t>
  </si>
  <si>
    <t>30201</t>
  </si>
  <si>
    <t>工会费</t>
  </si>
  <si>
    <t>福利费</t>
  </si>
  <si>
    <t>其他交通费用（车补）</t>
  </si>
  <si>
    <t>对个人和家庭的补助</t>
  </si>
  <si>
    <t>取暖费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</si>
  <si>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</si>
  <si>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</si>
  <si>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</si>
  <si>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</si>
  <si>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</si>
  <si>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</si>
  <si>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</si>
  <si>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</si>
  <si>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</si>
  <si>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</si>
  <si>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</si>
  <si>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</si>
  <si>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</si>
  <si>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</si>
  <si>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商品服务支出</t>
  </si>
  <si>
    <t xml:space="preserve">  办公费</t>
  </si>
  <si>
    <t>30202</t>
  </si>
  <si>
    <t xml:space="preserve">  印刷费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</si>
  <si>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</si>
  <si>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</si>
  <si>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</si>
  <si>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</si>
  <si>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</si>
  <si>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</si>
  <si>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</si>
  <si>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</si>
  <si>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</si>
  <si>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</si>
  <si>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</si>
  <si>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</si>
  <si>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30213</t>
  </si>
  <si>
    <t xml:space="preserve">  维修（护）费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</si>
  <si>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</si>
  <si>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</si>
  <si>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</si>
  <si>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</si>
  <si>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r>
      <rPr>
        <sz val="10"/>
        <rFont val="宋体"/>
        <charset val="134"/>
      </rPr>
      <t xml:space="preserve">  其他交通费用</t>
    </r>
    <r>
      <rPr>
        <b/>
        <sz val="10"/>
        <color indexed="10"/>
        <rFont val="宋体"/>
        <charset val="134"/>
      </rPr>
      <t>（车补）</t>
    </r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</si>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</sst>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#,##0.00_ "/>
    <numFmt numFmtId="178" formatCode="#0.00"/>
    <numFmt numFmtId="179" formatCode="yyyy/mm/dd"/>
    <numFmt numFmtId="180" formatCode="#,##0.00_ ;[Red]\-#,##0.00\ "/>
  </numFmts>
  <fonts count="53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sz val="10"/>
      <name val="宋体"/>
      <charset val="134"/>
    </font>
    <font>
      <sz val="19"/>
      <name val="SimSun"/>
      <charset val="134"/>
    </font>
    <font>
      <sz val="9"/>
      <color indexed="8"/>
      <name val="宋体"/>
      <charset val="1"/>
      <scheme val="minor"/>
    </font>
    <font>
      <b/>
      <sz val="9"/>
      <name val="SimSun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0"/>
      <color indexed="10"/>
      <name val="宋体"/>
      <charset val="134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4" fillId="21" borderId="9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20" borderId="8" applyNumberFormat="0" applyFon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9" fillId="29" borderId="11" applyNumberFormat="0" applyAlignment="0" applyProtection="0">
      <alignment vertical="center"/>
    </xf>
    <xf numFmtId="0" fontId="46" fillId="29" borderId="9" applyNumberFormat="0" applyAlignment="0" applyProtection="0">
      <alignment vertical="center"/>
    </xf>
    <xf numFmtId="0" fontId="45" fillId="28" borderId="10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0" fillId="0" borderId="0"/>
  </cellStyleXfs>
  <cellXfs count="11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/>
    </xf>
    <xf numFmtId="0" fontId="2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left"/>
    </xf>
    <xf numFmtId="0" fontId="0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</xf>
    <xf numFmtId="0" fontId="23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23" fillId="0" borderId="1" xfId="0" applyFont="1" applyBorder="1">
      <alignment vertical="center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78" fontId="9" fillId="0" borderId="2" xfId="0" applyNumberFormat="1" applyFont="1" applyBorder="1" applyAlignment="1">
      <alignment horizontal="right" vertical="center" wrapText="1"/>
    </xf>
    <xf numFmtId="178" fontId="25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78" fontId="19" fillId="0" borderId="2" xfId="0" applyNumberFormat="1" applyFont="1" applyBorder="1" applyAlignment="1">
      <alignment vertical="center" wrapText="1"/>
    </xf>
    <xf numFmtId="178" fontId="19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80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Fill="1" applyBorder="1" applyAlignment="1" applyProtection="1">
      <alignment vertical="center"/>
    </xf>
    <xf numFmtId="180" fontId="26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0" fontId="14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180" fontId="18" fillId="0" borderId="1" xfId="0" applyNumberFormat="1" applyFont="1" applyFill="1" applyBorder="1" applyAlignment="1" applyProtection="1">
      <alignment horizontal="right" vertical="center"/>
    </xf>
    <xf numFmtId="0" fontId="27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4" fontId="24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 wrapText="1"/>
    </xf>
    <xf numFmtId="179" fontId="9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883;&#20255;&#21018;\2024\&#37096;&#38376;&#39044;&#31639;\2024&#24180;&#37096;&#38376;&#39044;&#31639;&#25209;&#22797;&#34920;&#65288;&#32463;&#24314;&#32929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公共预算批复表"/>
      <sheetName val="非统发人员工资"/>
      <sheetName val="县列项目经费 1"/>
      <sheetName val="三公经费"/>
      <sheetName val="政府性基金预算表"/>
      <sheetName val="社会保险基金"/>
      <sheetName val="国有资本经营"/>
      <sheetName val="教育收费"/>
      <sheetName val="卫生收费"/>
      <sheetName val="2023年专项指标"/>
      <sheetName val="乡镇公用经费核定表"/>
      <sheetName val="社区公用经费"/>
      <sheetName val="2022年预算单位有关经费开支情况统计表"/>
    </sheetNames>
    <sheetDataSet>
      <sheetData sheetId="0">
        <row r="67">
          <cell r="I67">
            <v>2948907.6</v>
          </cell>
          <cell r="J67">
            <v>507017.7</v>
          </cell>
          <cell r="K67">
            <v>1598196.6</v>
          </cell>
        </row>
        <row r="67">
          <cell r="N67">
            <v>134000</v>
          </cell>
          <cell r="O67">
            <v>251626.095</v>
          </cell>
        </row>
        <row r="67">
          <cell r="AC67">
            <v>340000</v>
          </cell>
          <cell r="AD67">
            <v>100650.44</v>
          </cell>
          <cell r="AE67">
            <v>101233.97</v>
          </cell>
          <cell r="AF67">
            <v>63000</v>
          </cell>
        </row>
        <row r="68">
          <cell r="Z68">
            <v>75750</v>
          </cell>
          <cell r="AA68">
            <v>18219.97</v>
          </cell>
        </row>
        <row r="69">
          <cell r="Q69">
            <v>910091.52</v>
          </cell>
        </row>
        <row r="70">
          <cell r="U70">
            <v>20130.09</v>
          </cell>
          <cell r="V70">
            <v>31309.1</v>
          </cell>
        </row>
        <row r="71">
          <cell r="R71">
            <v>352276.53</v>
          </cell>
          <cell r="S71">
            <v>139050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6" sqref="I16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12" t="s">
        <v>0</v>
      </c>
      <c r="C3" s="113">
        <v>414001</v>
      </c>
      <c r="D3" s="113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1</v>
      </c>
      <c r="C4" s="12" t="s">
        <v>2</v>
      </c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14" t="s">
        <v>3</v>
      </c>
      <c r="C6" s="114"/>
      <c r="D6" s="114"/>
      <c r="E6" s="114"/>
      <c r="F6" s="114"/>
      <c r="G6" s="114"/>
      <c r="H6" s="114"/>
      <c r="I6" s="114"/>
      <c r="J6" s="114"/>
      <c r="K6" s="114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4</v>
      </c>
      <c r="C10" s="12"/>
      <c r="F10" s="115" t="s">
        <v>5</v>
      </c>
      <c r="G10" s="116">
        <v>45352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15" t="s">
        <v>6</v>
      </c>
      <c r="C12" s="117" t="s">
        <v>7</v>
      </c>
      <c r="D12" s="12"/>
      <c r="E12" s="115" t="s">
        <v>8</v>
      </c>
      <c r="F12" s="10" t="s">
        <v>9</v>
      </c>
      <c r="G12" s="12"/>
      <c r="H12" s="115" t="s">
        <v>10</v>
      </c>
      <c r="I12" s="10" t="s">
        <v>11</v>
      </c>
      <c r="J12" s="12"/>
      <c r="K12" s="12"/>
    </row>
    <row r="13" ht="14.3" customHeight="1" spans="1:11">
      <c r="A13" s="10"/>
      <c r="B13" s="10"/>
      <c r="C13" s="10" t="s">
        <v>12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8" sqref="B8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4" t="s">
        <v>221</v>
      </c>
      <c r="B2" s="44"/>
      <c r="C2" s="44"/>
      <c r="D2" s="44"/>
      <c r="E2" s="44"/>
      <c r="F2" s="44"/>
      <c r="G2" s="44"/>
      <c r="H2" s="44"/>
    </row>
    <row r="3" ht="22.75" customHeight="1" spans="1:8">
      <c r="A3" s="10"/>
      <c r="B3" s="10"/>
      <c r="C3" s="10"/>
      <c r="D3" s="10"/>
      <c r="E3" s="10"/>
      <c r="F3" s="10"/>
      <c r="G3" s="10"/>
      <c r="H3" s="45" t="s">
        <v>36</v>
      </c>
    </row>
    <row r="4" ht="22.75" customHeight="1" spans="1:8">
      <c r="A4" s="14" t="s">
        <v>170</v>
      </c>
      <c r="B4" s="14" t="s">
        <v>222</v>
      </c>
      <c r="C4" s="14"/>
      <c r="D4" s="14"/>
      <c r="E4" s="14"/>
      <c r="F4" s="14"/>
      <c r="G4" s="14" t="s">
        <v>223</v>
      </c>
      <c r="H4" s="14" t="s">
        <v>224</v>
      </c>
    </row>
    <row r="5" ht="22.75" customHeight="1" spans="1:8">
      <c r="A5" s="14"/>
      <c r="B5" s="14" t="s">
        <v>117</v>
      </c>
      <c r="C5" s="14" t="s">
        <v>225</v>
      </c>
      <c r="D5" s="14" t="s">
        <v>226</v>
      </c>
      <c r="E5" s="14" t="s">
        <v>227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228</v>
      </c>
      <c r="F6" s="14" t="s">
        <v>229</v>
      </c>
      <c r="G6" s="14"/>
      <c r="H6" s="14"/>
    </row>
    <row r="7" ht="22.75" customHeight="1" spans="1:8">
      <c r="A7" s="46" t="s">
        <v>117</v>
      </c>
      <c r="B7" s="47"/>
      <c r="C7" s="47"/>
      <c r="D7" s="47"/>
      <c r="E7" s="47"/>
      <c r="F7" s="47"/>
      <c r="G7" s="47"/>
      <c r="H7" s="47"/>
    </row>
    <row r="8" ht="22.75" customHeight="1" spans="1:8">
      <c r="A8" s="46" t="s">
        <v>2</v>
      </c>
      <c r="B8" s="48">
        <f>C8+D8+E8+F8+G8+H8</f>
        <v>40000</v>
      </c>
      <c r="C8" s="47"/>
      <c r="D8" s="47"/>
      <c r="E8" s="47"/>
      <c r="F8" s="48">
        <v>40000</v>
      </c>
      <c r="G8" s="47"/>
      <c r="H8" s="47"/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1.18055555555556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4" workbookViewId="0">
      <selection activeCell="I10" sqref="I10"/>
    </sheetView>
  </sheetViews>
  <sheetFormatPr defaultColWidth="10" defaultRowHeight="15"/>
  <cols>
    <col min="1" max="1" width="9.76666666666667" customWidth="1"/>
    <col min="2" max="2" width="12" style="18" customWidth="1"/>
    <col min="3" max="3" width="29.625" style="18" customWidth="1"/>
    <col min="4" max="4" width="9.76666666666667" customWidth="1"/>
    <col min="5" max="5" width="12" customWidth="1"/>
    <col min="6" max="6" width="12.5" customWidth="1"/>
    <col min="7" max="10" width="9.76666666666667" customWidth="1"/>
  </cols>
  <sheetData>
    <row r="1" ht="14.3" customHeight="1" spans="1:10">
      <c r="A1" s="10"/>
      <c r="B1" s="26"/>
      <c r="C1" s="27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230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36</v>
      </c>
      <c r="G3" s="10"/>
      <c r="H3" s="10"/>
      <c r="I3" s="10"/>
      <c r="J3" s="10"/>
    </row>
    <row r="4" ht="22.75" customHeight="1" spans="1:10">
      <c r="A4" s="28" t="s">
        <v>231</v>
      </c>
      <c r="B4" s="29" t="s">
        <v>232</v>
      </c>
      <c r="C4" s="30" t="s">
        <v>233</v>
      </c>
      <c r="D4" s="28" t="s">
        <v>117</v>
      </c>
      <c r="E4" s="28" t="s">
        <v>114</v>
      </c>
      <c r="F4" s="28" t="s">
        <v>115</v>
      </c>
      <c r="G4" s="10"/>
      <c r="H4" s="10"/>
      <c r="I4" s="10"/>
      <c r="J4" s="10"/>
    </row>
    <row r="5" ht="29" customHeight="1" spans="1:10">
      <c r="A5" s="28"/>
      <c r="B5" s="31"/>
      <c r="C5" s="32" t="s">
        <v>117</v>
      </c>
      <c r="D5" s="33">
        <f>E5+F5</f>
        <v>604884.41</v>
      </c>
      <c r="E5" s="33">
        <f>E6</f>
        <v>604884.41</v>
      </c>
      <c r="F5" s="33">
        <f>F6</f>
        <v>0</v>
      </c>
      <c r="G5" s="12"/>
      <c r="H5" s="12"/>
      <c r="I5" s="12"/>
      <c r="J5" s="12"/>
    </row>
    <row r="6" ht="29" customHeight="1" spans="1:6">
      <c r="A6" s="34">
        <v>1</v>
      </c>
      <c r="B6" s="31" t="s">
        <v>212</v>
      </c>
      <c r="C6" s="35" t="s">
        <v>234</v>
      </c>
      <c r="D6" s="36">
        <f>E6+F6</f>
        <v>604884.41</v>
      </c>
      <c r="E6" s="36">
        <f>E7+E8+E9+E10+E11+E12+E13+E14+E15+E16+E17+E18+E19+E20</f>
        <v>604884.41</v>
      </c>
      <c r="F6" s="36"/>
    </row>
    <row r="7" ht="29" customHeight="1" spans="1:6">
      <c r="A7" s="34">
        <v>2</v>
      </c>
      <c r="B7" s="37" t="s">
        <v>214</v>
      </c>
      <c r="C7" s="38" t="s">
        <v>235</v>
      </c>
      <c r="D7" s="39">
        <f>E7+F7</f>
        <v>45000</v>
      </c>
      <c r="E7" s="39">
        <v>45000</v>
      </c>
      <c r="F7" s="40"/>
    </row>
    <row r="8" ht="29" customHeight="1" spans="1:6">
      <c r="A8" s="34">
        <v>3</v>
      </c>
      <c r="B8" s="37" t="s">
        <v>236</v>
      </c>
      <c r="C8" s="38" t="s">
        <v>237</v>
      </c>
      <c r="D8" s="39">
        <f t="shared" ref="D8:D20" si="0">E8+F8</f>
        <v>10000</v>
      </c>
      <c r="E8" s="39">
        <v>10000</v>
      </c>
      <c r="F8" s="40"/>
    </row>
    <row r="9" ht="29" customHeight="1" spans="1:6">
      <c r="A9" s="34">
        <v>4</v>
      </c>
      <c r="B9" s="37" t="s">
        <v>238</v>
      </c>
      <c r="C9" s="38" t="s">
        <v>239</v>
      </c>
      <c r="D9" s="39">
        <f t="shared" si="0"/>
        <v>15000</v>
      </c>
      <c r="E9" s="39">
        <v>15000</v>
      </c>
      <c r="F9" s="40"/>
    </row>
    <row r="10" ht="29" customHeight="1" spans="1:6">
      <c r="A10" s="34">
        <v>5</v>
      </c>
      <c r="B10" s="37" t="s">
        <v>240</v>
      </c>
      <c r="C10" s="38" t="s">
        <v>241</v>
      </c>
      <c r="D10" s="39">
        <f t="shared" si="0"/>
        <v>35000</v>
      </c>
      <c r="E10" s="39">
        <v>35000</v>
      </c>
      <c r="F10" s="40"/>
    </row>
    <row r="11" ht="29" customHeight="1" spans="1:6">
      <c r="A11" s="34">
        <v>6</v>
      </c>
      <c r="B11" s="37" t="s">
        <v>242</v>
      </c>
      <c r="C11" s="38" t="s">
        <v>243</v>
      </c>
      <c r="D11" s="39">
        <f t="shared" si="0"/>
        <v>30000</v>
      </c>
      <c r="E11" s="39">
        <v>30000</v>
      </c>
      <c r="F11" s="40"/>
    </row>
    <row r="12" ht="29" customHeight="1" spans="1:6">
      <c r="A12" s="34">
        <v>7</v>
      </c>
      <c r="B12" s="37" t="s">
        <v>244</v>
      </c>
      <c r="C12" s="38" t="s">
        <v>245</v>
      </c>
      <c r="D12" s="39">
        <f t="shared" si="0"/>
        <v>35000</v>
      </c>
      <c r="E12" s="39">
        <v>35000</v>
      </c>
      <c r="F12" s="40"/>
    </row>
    <row r="13" ht="29" customHeight="1" spans="1:6">
      <c r="A13" s="34">
        <v>8</v>
      </c>
      <c r="B13" s="37" t="s">
        <v>246</v>
      </c>
      <c r="C13" s="38" t="s">
        <v>247</v>
      </c>
      <c r="D13" s="39">
        <f t="shared" si="0"/>
        <v>30000</v>
      </c>
      <c r="E13" s="39">
        <v>30000</v>
      </c>
      <c r="F13" s="40"/>
    </row>
    <row r="14" ht="29" customHeight="1" spans="1:6">
      <c r="A14" s="34">
        <v>9</v>
      </c>
      <c r="B14" s="37" t="s">
        <v>248</v>
      </c>
      <c r="C14" s="38" t="s">
        <v>249</v>
      </c>
      <c r="D14" s="39">
        <f t="shared" si="0"/>
        <v>50000</v>
      </c>
      <c r="E14" s="39">
        <v>50000</v>
      </c>
      <c r="F14" s="40"/>
    </row>
    <row r="15" ht="29" customHeight="1" spans="1:6">
      <c r="A15" s="34">
        <v>10</v>
      </c>
      <c r="B15" s="37" t="s">
        <v>250</v>
      </c>
      <c r="C15" s="38" t="s">
        <v>251</v>
      </c>
      <c r="D15" s="39">
        <f t="shared" si="0"/>
        <v>20000</v>
      </c>
      <c r="E15" s="39">
        <v>20000</v>
      </c>
      <c r="F15" s="40"/>
    </row>
    <row r="16" ht="29" customHeight="1" spans="1:6">
      <c r="A16" s="34">
        <v>11</v>
      </c>
      <c r="B16" s="41">
        <v>30226</v>
      </c>
      <c r="C16" s="38" t="s">
        <v>252</v>
      </c>
      <c r="D16" s="39">
        <f t="shared" si="0"/>
        <v>30000</v>
      </c>
      <c r="E16" s="39">
        <v>30000</v>
      </c>
      <c r="F16" s="40"/>
    </row>
    <row r="17" ht="29" customHeight="1" spans="1:6">
      <c r="A17" s="34">
        <v>12</v>
      </c>
      <c r="B17" s="42">
        <v>30228</v>
      </c>
      <c r="C17" s="38" t="s">
        <v>253</v>
      </c>
      <c r="D17" s="39">
        <f t="shared" si="0"/>
        <v>100650.44</v>
      </c>
      <c r="E17" s="39">
        <v>100650.44</v>
      </c>
      <c r="F17" s="40"/>
    </row>
    <row r="18" ht="29" customHeight="1" spans="1:8">
      <c r="A18" s="34">
        <v>13</v>
      </c>
      <c r="B18" s="42">
        <v>30209</v>
      </c>
      <c r="C18" s="38" t="s">
        <v>254</v>
      </c>
      <c r="D18" s="39">
        <f t="shared" si="0"/>
        <v>101233.97</v>
      </c>
      <c r="E18" s="39">
        <v>101233.97</v>
      </c>
      <c r="F18" s="40"/>
      <c r="H18" s="43"/>
    </row>
    <row r="19" ht="29" customHeight="1" spans="1:6">
      <c r="A19" s="34">
        <v>14</v>
      </c>
      <c r="B19" s="42">
        <v>30231</v>
      </c>
      <c r="C19" s="38" t="s">
        <v>255</v>
      </c>
      <c r="D19" s="39">
        <f t="shared" si="0"/>
        <v>40000</v>
      </c>
      <c r="E19" s="39">
        <v>40000</v>
      </c>
      <c r="F19" s="40"/>
    </row>
    <row r="20" ht="29" customHeight="1" spans="1:6">
      <c r="A20" s="34">
        <v>15</v>
      </c>
      <c r="B20" s="42">
        <v>30239</v>
      </c>
      <c r="C20" s="38" t="s">
        <v>256</v>
      </c>
      <c r="D20" s="39">
        <f t="shared" si="0"/>
        <v>63000</v>
      </c>
      <c r="E20" s="39">
        <v>63000</v>
      </c>
      <c r="F20" s="40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257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36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258</v>
      </c>
      <c r="B4" s="22"/>
      <c r="C4" s="23" t="s">
        <v>40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259</v>
      </c>
      <c r="B5" s="22" t="s">
        <v>260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22" t="s">
        <v>117</v>
      </c>
      <c r="B6" s="22"/>
      <c r="C6" s="23"/>
    </row>
    <row r="7" s="17" customFormat="1" ht="26.25" customHeight="1" spans="1:4">
      <c r="A7" s="24"/>
      <c r="B7" s="24"/>
      <c r="C7" s="25">
        <v>0</v>
      </c>
      <c r="D7" s="18"/>
    </row>
    <row r="8" ht="26.25" customHeight="1" spans="1:16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4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4"/>
      <c r="B10" s="24"/>
      <c r="C10" s="25"/>
    </row>
    <row r="11" ht="26.25" customHeight="1" spans="1:3">
      <c r="A11" s="24"/>
      <c r="B11" s="24"/>
      <c r="C11" s="25"/>
    </row>
    <row r="12" ht="26.25" customHeight="1" spans="1:3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30" sqref="E30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261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36</v>
      </c>
    </row>
    <row r="4" ht="22.75" customHeight="1" spans="1:5">
      <c r="A4" s="14" t="s">
        <v>170</v>
      </c>
      <c r="B4" s="14" t="s">
        <v>117</v>
      </c>
      <c r="C4" s="14" t="s">
        <v>262</v>
      </c>
      <c r="D4" s="14" t="s">
        <v>263</v>
      </c>
      <c r="E4" s="14" t="s">
        <v>264</v>
      </c>
    </row>
    <row r="5" ht="22.75" customHeight="1" spans="1:5">
      <c r="A5" s="15"/>
      <c r="B5" s="16"/>
      <c r="C5" s="16"/>
      <c r="D5" s="16"/>
      <c r="E5" s="16"/>
    </row>
  </sheetData>
  <mergeCells count="1">
    <mergeCell ref="A2:E2"/>
  </mergeCells>
  <pageMargins left="1.22013888888889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9" sqref="B19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265</v>
      </c>
      <c r="B1" s="1"/>
    </row>
    <row r="2" spans="1:1">
      <c r="A2" s="2" t="s">
        <v>266</v>
      </c>
    </row>
    <row r="3" ht="15" customHeight="1" spans="1:2">
      <c r="A3" s="3" t="s">
        <v>39</v>
      </c>
      <c r="B3" s="4" t="s">
        <v>40</v>
      </c>
    </row>
    <row r="4" spans="1:2">
      <c r="A4" s="3"/>
      <c r="B4" s="4"/>
    </row>
    <row r="5" spans="1:2">
      <c r="A5" s="5" t="s">
        <v>267</v>
      </c>
      <c r="B5" s="4">
        <v>1</v>
      </c>
    </row>
    <row r="6" spans="1:2">
      <c r="A6" s="6" t="s">
        <v>268</v>
      </c>
      <c r="B6" s="7"/>
    </row>
    <row r="7" spans="1:2">
      <c r="A7" s="8" t="s">
        <v>269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270</v>
      </c>
    </row>
  </sheetData>
  <mergeCells count="3">
    <mergeCell ref="A1:B1"/>
    <mergeCell ref="A3:A4"/>
    <mergeCell ref="B3:B4"/>
  </mergeCells>
  <pageMargins left="3.34583333333333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7" workbookViewId="0">
      <selection activeCell="F14" sqref="F1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10"/>
      <c r="B1" s="10"/>
    </row>
    <row r="2" ht="39.15" customHeight="1" spans="1:3">
      <c r="A2" s="10"/>
      <c r="B2" s="108" t="s">
        <v>13</v>
      </c>
      <c r="C2" s="108"/>
    </row>
    <row r="3" ht="29.35" customHeight="1" spans="1:3">
      <c r="A3" s="109"/>
      <c r="B3" s="110" t="s">
        <v>14</v>
      </c>
      <c r="C3" s="110" t="s">
        <v>15</v>
      </c>
    </row>
    <row r="4" ht="28.45" customHeight="1" spans="1:3">
      <c r="A4" s="101"/>
      <c r="B4" s="111" t="s">
        <v>16</v>
      </c>
      <c r="C4" s="88" t="s">
        <v>17</v>
      </c>
    </row>
    <row r="5" ht="28.45" customHeight="1" spans="1:3">
      <c r="A5" s="101"/>
      <c r="B5" s="111" t="s">
        <v>18</v>
      </c>
      <c r="C5" s="88" t="s">
        <v>19</v>
      </c>
    </row>
    <row r="6" ht="28.45" customHeight="1" spans="1:3">
      <c r="A6" s="101"/>
      <c r="B6" s="111" t="s">
        <v>20</v>
      </c>
      <c r="C6" s="88" t="s">
        <v>21</v>
      </c>
    </row>
    <row r="7" ht="28.45" customHeight="1" spans="1:3">
      <c r="A7" s="101"/>
      <c r="B7" s="111" t="s">
        <v>22</v>
      </c>
      <c r="C7" s="88"/>
    </row>
    <row r="8" ht="28.45" customHeight="1" spans="1:3">
      <c r="A8" s="101"/>
      <c r="B8" s="111" t="s">
        <v>23</v>
      </c>
      <c r="C8" s="88" t="s">
        <v>24</v>
      </c>
    </row>
    <row r="9" ht="28.45" customHeight="1" spans="1:3">
      <c r="A9" s="101"/>
      <c r="B9" s="111" t="s">
        <v>25</v>
      </c>
      <c r="C9" s="88" t="s">
        <v>26</v>
      </c>
    </row>
    <row r="10" ht="28.45" customHeight="1" spans="1:3">
      <c r="A10" s="101"/>
      <c r="B10" s="111" t="s">
        <v>27</v>
      </c>
      <c r="C10" s="88" t="s">
        <v>28</v>
      </c>
    </row>
    <row r="11" ht="28.45" customHeight="1" spans="1:3">
      <c r="A11" s="101"/>
      <c r="B11" s="111" t="s">
        <v>29</v>
      </c>
      <c r="C11" s="88" t="s">
        <v>30</v>
      </c>
    </row>
    <row r="12" ht="28.45" customHeight="1" spans="1:3">
      <c r="A12" s="101"/>
      <c r="B12" s="111" t="s">
        <v>31</v>
      </c>
      <c r="C12" s="88"/>
    </row>
    <row r="13" ht="28.45" customHeight="1" spans="1:3">
      <c r="A13" s="10"/>
      <c r="B13" s="111" t="s">
        <v>32</v>
      </c>
      <c r="C13" s="88"/>
    </row>
    <row r="14" ht="28.45" customHeight="1" spans="1:3">
      <c r="A14" s="10"/>
      <c r="B14" s="111" t="s">
        <v>33</v>
      </c>
      <c r="C14" s="88" t="s">
        <v>17</v>
      </c>
    </row>
    <row r="15" ht="36" customHeight="1" spans="2:3">
      <c r="B15" s="111" t="s">
        <v>34</v>
      </c>
      <c r="C15" s="4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abSelected="1" topLeftCell="A25" workbookViewId="0">
      <selection activeCell="D13" sqref="D13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2.5" customWidth="1"/>
    <col min="4" max="4" width="14.5583333333333" customWidth="1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35</v>
      </c>
      <c r="B2" s="11"/>
      <c r="C2" s="11"/>
      <c r="D2" s="11"/>
    </row>
    <row r="3" ht="22.75" customHeight="1" spans="1:4">
      <c r="A3" s="101"/>
      <c r="B3" s="101"/>
      <c r="C3" s="101"/>
      <c r="D3" s="102" t="s">
        <v>36</v>
      </c>
    </row>
    <row r="4" ht="22.75" customHeight="1" spans="1:4">
      <c r="A4" s="48" t="s">
        <v>37</v>
      </c>
      <c r="B4" s="48"/>
      <c r="C4" s="48" t="s">
        <v>38</v>
      </c>
      <c r="D4" s="48"/>
    </row>
    <row r="5" ht="22.75" customHeight="1" spans="1:4">
      <c r="A5" s="48" t="s">
        <v>39</v>
      </c>
      <c r="B5" s="48" t="s">
        <v>40</v>
      </c>
      <c r="C5" s="48" t="s">
        <v>39</v>
      </c>
      <c r="D5" s="48" t="s">
        <v>40</v>
      </c>
    </row>
    <row r="6" ht="22.75" customHeight="1" spans="1:4">
      <c r="A6" s="103" t="s">
        <v>41</v>
      </c>
      <c r="B6" s="83">
        <v>10832057.615</v>
      </c>
      <c r="C6" s="103" t="s">
        <v>42</v>
      </c>
      <c r="D6" s="83"/>
    </row>
    <row r="7" ht="22.75" customHeight="1" spans="1:4">
      <c r="A7" s="103" t="s">
        <v>43</v>
      </c>
      <c r="B7" s="83"/>
      <c r="C7" s="103" t="s">
        <v>44</v>
      </c>
      <c r="D7" s="104"/>
    </row>
    <row r="8" ht="22.75" customHeight="1" spans="1:4">
      <c r="A8" s="103" t="s">
        <v>45</v>
      </c>
      <c r="B8" s="83"/>
      <c r="C8" s="103" t="s">
        <v>46</v>
      </c>
      <c r="D8" s="104"/>
    </row>
    <row r="9" ht="22.75" customHeight="1" spans="1:4">
      <c r="A9" s="103" t="s">
        <v>47</v>
      </c>
      <c r="B9" s="83"/>
      <c r="C9" s="103" t="s">
        <v>48</v>
      </c>
      <c r="D9" s="104"/>
    </row>
    <row r="10" ht="22.75" customHeight="1" spans="1:4">
      <c r="A10" s="103" t="s">
        <v>49</v>
      </c>
      <c r="B10" s="83"/>
      <c r="C10" s="103" t="s">
        <v>50</v>
      </c>
      <c r="D10" s="104"/>
    </row>
    <row r="11" ht="22.75" customHeight="1" spans="1:4">
      <c r="A11" s="103" t="s">
        <v>51</v>
      </c>
      <c r="B11" s="83"/>
      <c r="C11" s="103" t="s">
        <v>52</v>
      </c>
      <c r="D11" s="104"/>
    </row>
    <row r="12" ht="22.75" customHeight="1" spans="1:4">
      <c r="A12" s="103" t="s">
        <v>53</v>
      </c>
      <c r="B12" s="83"/>
      <c r="C12" s="103" t="s">
        <v>54</v>
      </c>
      <c r="D12" s="104"/>
    </row>
    <row r="13" ht="22.75" customHeight="1" spans="1:4">
      <c r="A13" s="103" t="s">
        <v>55</v>
      </c>
      <c r="B13" s="83"/>
      <c r="C13" s="103" t="s">
        <v>56</v>
      </c>
      <c r="D13" s="104">
        <v>1055500.68</v>
      </c>
    </row>
    <row r="14" ht="22.75" customHeight="1" spans="1:4">
      <c r="A14" s="103" t="s">
        <v>57</v>
      </c>
      <c r="B14" s="83"/>
      <c r="C14" s="103" t="s">
        <v>58</v>
      </c>
      <c r="D14" s="104"/>
    </row>
    <row r="15" ht="22.75" customHeight="1" spans="1:4">
      <c r="A15" s="103"/>
      <c r="B15" s="105"/>
      <c r="C15" s="103" t="s">
        <v>59</v>
      </c>
      <c r="D15" s="104">
        <v>491326.53</v>
      </c>
    </row>
    <row r="16" ht="22.75" customHeight="1" spans="1:4">
      <c r="A16" s="103"/>
      <c r="B16" s="105"/>
      <c r="C16" s="103" t="s">
        <v>60</v>
      </c>
      <c r="D16" s="104"/>
    </row>
    <row r="17" ht="22.75" customHeight="1" spans="1:4">
      <c r="A17" s="103"/>
      <c r="B17" s="105"/>
      <c r="C17" s="103" t="s">
        <v>61</v>
      </c>
      <c r="D17" s="104"/>
    </row>
    <row r="18" ht="22.75" customHeight="1" spans="1:4">
      <c r="A18" s="103"/>
      <c r="B18" s="105"/>
      <c r="C18" s="103" t="s">
        <v>62</v>
      </c>
      <c r="D18" s="104"/>
    </row>
    <row r="19" ht="22.75" customHeight="1" spans="1:4">
      <c r="A19" s="103"/>
      <c r="B19" s="105"/>
      <c r="C19" s="103" t="s">
        <v>63</v>
      </c>
      <c r="D19" s="104">
        <v>9285230.405</v>
      </c>
    </row>
    <row r="20" ht="22.75" customHeight="1" spans="1:4">
      <c r="A20" s="106"/>
      <c r="B20" s="107"/>
      <c r="C20" s="103" t="s">
        <v>64</v>
      </c>
      <c r="D20" s="104"/>
    </row>
    <row r="21" ht="22.75" customHeight="1" spans="1:4">
      <c r="A21" s="106"/>
      <c r="B21" s="107"/>
      <c r="C21" s="103" t="s">
        <v>65</v>
      </c>
      <c r="D21" s="104"/>
    </row>
    <row r="22" ht="22.75" customHeight="1" spans="1:4">
      <c r="A22" s="106"/>
      <c r="B22" s="107"/>
      <c r="C22" s="103" t="s">
        <v>66</v>
      </c>
      <c r="D22" s="104"/>
    </row>
    <row r="23" ht="22.75" customHeight="1" spans="1:4">
      <c r="A23" s="106"/>
      <c r="B23" s="107"/>
      <c r="C23" s="103" t="s">
        <v>67</v>
      </c>
      <c r="D23" s="104"/>
    </row>
    <row r="24" ht="22.75" customHeight="1" spans="1:4">
      <c r="A24" s="106"/>
      <c r="B24" s="107"/>
      <c r="C24" s="103" t="s">
        <v>68</v>
      </c>
      <c r="D24" s="104"/>
    </row>
    <row r="25" ht="22.75" customHeight="1" spans="1:4">
      <c r="A25" s="103"/>
      <c r="B25" s="105"/>
      <c r="C25" s="103" t="s">
        <v>69</v>
      </c>
      <c r="D25" s="104"/>
    </row>
    <row r="26" ht="22.75" customHeight="1" spans="1:4">
      <c r="A26" s="103"/>
      <c r="B26" s="105"/>
      <c r="C26" s="103" t="s">
        <v>70</v>
      </c>
      <c r="D26" s="104"/>
    </row>
    <row r="27" ht="22.75" customHeight="1" spans="1:4">
      <c r="A27" s="103"/>
      <c r="B27" s="105"/>
      <c r="C27" s="103" t="s">
        <v>71</v>
      </c>
      <c r="D27" s="104"/>
    </row>
    <row r="28" ht="22.75" customHeight="1" spans="1:4">
      <c r="A28" s="106"/>
      <c r="B28" s="107"/>
      <c r="C28" s="103" t="s">
        <v>72</v>
      </c>
      <c r="D28" s="104"/>
    </row>
    <row r="29" ht="22.75" customHeight="1" spans="1:4">
      <c r="A29" s="106"/>
      <c r="B29" s="107"/>
      <c r="C29" s="103" t="s">
        <v>73</v>
      </c>
      <c r="D29" s="104"/>
    </row>
    <row r="30" ht="22.75" customHeight="1" spans="1:4">
      <c r="A30" s="106"/>
      <c r="B30" s="107"/>
      <c r="C30" s="103" t="s">
        <v>74</v>
      </c>
      <c r="D30" s="104"/>
    </row>
    <row r="31" ht="22.75" customHeight="1" spans="1:4">
      <c r="A31" s="106"/>
      <c r="B31" s="107"/>
      <c r="C31" s="103" t="s">
        <v>75</v>
      </c>
      <c r="D31" s="104"/>
    </row>
    <row r="32" ht="22.75" customHeight="1" spans="1:4">
      <c r="A32" s="106"/>
      <c r="B32" s="107"/>
      <c r="C32" s="103" t="s">
        <v>76</v>
      </c>
      <c r="D32" s="104"/>
    </row>
    <row r="33" ht="22.75" customHeight="1" spans="1:4">
      <c r="A33" s="103"/>
      <c r="B33" s="103"/>
      <c r="C33" s="103" t="s">
        <v>77</v>
      </c>
      <c r="D33" s="104"/>
    </row>
    <row r="34" ht="22.75" customHeight="1" spans="1:4">
      <c r="A34" s="103"/>
      <c r="B34" s="103"/>
      <c r="C34" s="103" t="s">
        <v>78</v>
      </c>
      <c r="D34" s="104"/>
    </row>
    <row r="35" ht="22.75" customHeight="1" spans="1:4">
      <c r="A35" s="103"/>
      <c r="B35" s="103"/>
      <c r="C35" s="103" t="s">
        <v>79</v>
      </c>
      <c r="D35" s="104"/>
    </row>
    <row r="36" ht="22.75" customHeight="1" spans="1:4">
      <c r="A36" s="103"/>
      <c r="B36" s="103"/>
      <c r="C36" s="103"/>
      <c r="D36" s="103"/>
    </row>
    <row r="37" ht="22.75" customHeight="1" spans="1:4">
      <c r="A37" s="103"/>
      <c r="B37" s="103"/>
      <c r="C37" s="103"/>
      <c r="D37" s="103"/>
    </row>
    <row r="38" ht="22.75" customHeight="1" spans="1:4">
      <c r="A38" s="103"/>
      <c r="B38" s="103"/>
      <c r="C38" s="103"/>
      <c r="D38" s="103"/>
    </row>
    <row r="39" ht="22.75" customHeight="1" spans="1:4">
      <c r="A39" s="106" t="s">
        <v>80</v>
      </c>
      <c r="B39" s="107">
        <f>SUM(B6:B14)</f>
        <v>10832057.615</v>
      </c>
      <c r="C39" s="106" t="s">
        <v>81</v>
      </c>
      <c r="D39" s="107">
        <f>SUM(D6:D38)</f>
        <v>10832057.615</v>
      </c>
    </row>
    <row r="40" ht="22.75" customHeight="1" spans="1:4">
      <c r="A40" s="106" t="s">
        <v>82</v>
      </c>
      <c r="B40" s="107"/>
      <c r="C40" s="106" t="s">
        <v>83</v>
      </c>
      <c r="D40" s="107"/>
    </row>
    <row r="41" ht="22.75" customHeight="1" spans="1:4">
      <c r="A41" s="106" t="s">
        <v>84</v>
      </c>
      <c r="B41" s="105"/>
      <c r="C41" s="103"/>
      <c r="D41" s="105"/>
    </row>
    <row r="42" ht="22.75" customHeight="1" spans="1:4">
      <c r="A42" s="106" t="s">
        <v>85</v>
      </c>
      <c r="B42" s="107">
        <f>B39+B40</f>
        <v>10832057.615</v>
      </c>
      <c r="C42" s="106" t="s">
        <v>86</v>
      </c>
      <c r="D42" s="107">
        <f>D39+D40</f>
        <v>10832057.615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82" fitToWidth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workbookViewId="0">
      <selection activeCell="B6" sqref="B6"/>
    </sheetView>
  </sheetViews>
  <sheetFormatPr defaultColWidth="7.875" defaultRowHeight="12.75" customHeight="1" outlineLevelCol="2"/>
  <cols>
    <col min="1" max="1" width="39.5" style="18" customWidth="1"/>
    <col min="2" max="2" width="35.625" style="18" customWidth="1"/>
    <col min="3" max="3" width="27.375" style="18" customWidth="1"/>
    <col min="4" max="16384" width="7.875" style="17"/>
  </cols>
  <sheetData>
    <row r="1" ht="24.75" customHeight="1" spans="1:1">
      <c r="A1" s="26"/>
    </row>
    <row r="2" ht="24.75" customHeight="1" spans="1:2">
      <c r="A2" s="20" t="s">
        <v>87</v>
      </c>
      <c r="B2" s="20"/>
    </row>
    <row r="3" ht="24.75" customHeight="1" spans="1:2">
      <c r="A3" s="92"/>
      <c r="B3" s="21" t="s">
        <v>36</v>
      </c>
    </row>
    <row r="4" ht="24" customHeight="1" spans="1:2">
      <c r="A4" s="30" t="s">
        <v>39</v>
      </c>
      <c r="B4" s="30" t="s">
        <v>40</v>
      </c>
    </row>
    <row r="5" s="17" customFormat="1" ht="25" customHeight="1" spans="1:3">
      <c r="A5" s="93" t="s">
        <v>88</v>
      </c>
      <c r="B5" s="94">
        <v>10832057.615</v>
      </c>
      <c r="C5" s="18"/>
    </row>
    <row r="6" s="17" customFormat="1" ht="25" customHeight="1" spans="1:3">
      <c r="A6" s="95" t="s">
        <v>89</v>
      </c>
      <c r="B6" s="96"/>
      <c r="C6" s="18"/>
    </row>
    <row r="7" s="17" customFormat="1" ht="25" customHeight="1" spans="1:3">
      <c r="A7" s="95" t="s">
        <v>90</v>
      </c>
      <c r="B7" s="96"/>
      <c r="C7" s="18"/>
    </row>
    <row r="8" s="17" customFormat="1" ht="25" customHeight="1" spans="1:3">
      <c r="A8" s="93" t="s">
        <v>91</v>
      </c>
      <c r="B8" s="96">
        <f>B9+B10</f>
        <v>0</v>
      </c>
      <c r="C8" s="18"/>
    </row>
    <row r="9" s="17" customFormat="1" ht="25" customHeight="1" spans="1:3">
      <c r="A9" s="95" t="s">
        <v>89</v>
      </c>
      <c r="B9" s="96"/>
      <c r="C9" s="18"/>
    </row>
    <row r="10" s="17" customFormat="1" ht="25" customHeight="1" spans="1:3">
      <c r="A10" s="95" t="s">
        <v>90</v>
      </c>
      <c r="B10" s="96"/>
      <c r="C10" s="18"/>
    </row>
    <row r="11" s="17" customFormat="1" ht="25" customHeight="1" spans="1:3">
      <c r="A11" s="93" t="s">
        <v>92</v>
      </c>
      <c r="B11" s="96"/>
      <c r="C11" s="18"/>
    </row>
    <row r="12" s="17" customFormat="1" ht="25" customHeight="1" spans="1:3">
      <c r="A12" s="95" t="s">
        <v>89</v>
      </c>
      <c r="B12" s="96"/>
      <c r="C12" s="18"/>
    </row>
    <row r="13" s="17" customFormat="1" ht="25" customHeight="1" spans="1:3">
      <c r="A13" s="95" t="s">
        <v>90</v>
      </c>
      <c r="B13" s="96"/>
      <c r="C13" s="18"/>
    </row>
    <row r="14" s="17" customFormat="1" ht="25" customHeight="1" spans="1:3">
      <c r="A14" s="97" t="s">
        <v>93</v>
      </c>
      <c r="B14" s="96">
        <f>SUM(B15:B17)</f>
        <v>0</v>
      </c>
      <c r="C14" s="18"/>
    </row>
    <row r="15" s="17" customFormat="1" ht="25" customHeight="1" spans="1:3">
      <c r="A15" s="95" t="s">
        <v>94</v>
      </c>
      <c r="B15" s="96"/>
      <c r="C15" s="18"/>
    </row>
    <row r="16" s="17" customFormat="1" ht="25" customHeight="1" spans="1:3">
      <c r="A16" s="95" t="s">
        <v>95</v>
      </c>
      <c r="B16" s="96"/>
      <c r="C16" s="18"/>
    </row>
    <row r="17" s="17" customFormat="1" ht="25" customHeight="1" spans="1:3">
      <c r="A17" s="95" t="s">
        <v>96</v>
      </c>
      <c r="B17" s="96"/>
      <c r="C17" s="18"/>
    </row>
    <row r="18" s="17" customFormat="1" ht="25" customHeight="1" spans="1:3">
      <c r="A18" s="97" t="s">
        <v>97</v>
      </c>
      <c r="B18" s="96"/>
      <c r="C18" s="18"/>
    </row>
    <row r="19" s="17" customFormat="1" ht="25" customHeight="1" spans="1:3">
      <c r="A19" s="97" t="s">
        <v>98</v>
      </c>
      <c r="B19" s="96"/>
      <c r="C19" s="18"/>
    </row>
    <row r="20" s="17" customFormat="1" ht="25" customHeight="1" spans="1:3">
      <c r="A20" s="97" t="s">
        <v>99</v>
      </c>
      <c r="B20" s="96"/>
      <c r="C20" s="18"/>
    </row>
    <row r="21" s="17" customFormat="1" ht="25" customHeight="1" spans="1:3">
      <c r="A21" s="97" t="s">
        <v>100</v>
      </c>
      <c r="B21" s="96"/>
      <c r="C21" s="18"/>
    </row>
    <row r="22" s="17" customFormat="1" ht="25" customHeight="1" spans="1:3">
      <c r="A22" s="97" t="s">
        <v>101</v>
      </c>
      <c r="B22" s="94">
        <f>B23+B26+B29+B30</f>
        <v>0</v>
      </c>
      <c r="C22" s="18"/>
    </row>
    <row r="23" s="17" customFormat="1" ht="25" customHeight="1" spans="1:3">
      <c r="A23" s="95" t="s">
        <v>102</v>
      </c>
      <c r="B23" s="94">
        <f>B24+B25</f>
        <v>0</v>
      </c>
      <c r="C23" s="18"/>
    </row>
    <row r="24" s="17" customFormat="1" ht="25" customHeight="1" spans="1:3">
      <c r="A24" s="95" t="s">
        <v>103</v>
      </c>
      <c r="B24" s="94"/>
      <c r="C24" s="18"/>
    </row>
    <row r="25" s="17" customFormat="1" ht="25" customHeight="1" spans="1:3">
      <c r="A25" s="95" t="s">
        <v>104</v>
      </c>
      <c r="B25" s="94"/>
      <c r="C25" s="18"/>
    </row>
    <row r="26" s="17" customFormat="1" ht="25" customHeight="1" spans="1:3">
      <c r="A26" s="95" t="s">
        <v>105</v>
      </c>
      <c r="B26" s="94">
        <f>B27+B28</f>
        <v>0</v>
      </c>
      <c r="C26" s="18"/>
    </row>
    <row r="27" s="17" customFormat="1" ht="25" customHeight="1" spans="1:3">
      <c r="A27" s="95" t="s">
        <v>106</v>
      </c>
      <c r="B27" s="94"/>
      <c r="C27" s="18"/>
    </row>
    <row r="28" s="17" customFormat="1" ht="25" customHeight="1" spans="1:3">
      <c r="A28" s="95" t="s">
        <v>107</v>
      </c>
      <c r="B28" s="94"/>
      <c r="C28" s="18"/>
    </row>
    <row r="29" s="17" customFormat="1" ht="25" customHeight="1" spans="1:3">
      <c r="A29" s="95" t="s">
        <v>108</v>
      </c>
      <c r="B29" s="94"/>
      <c r="C29" s="18"/>
    </row>
    <row r="30" s="17" customFormat="1" ht="25" customHeight="1" spans="1:3">
      <c r="A30" s="95" t="s">
        <v>109</v>
      </c>
      <c r="B30" s="94"/>
      <c r="C30" s="18"/>
    </row>
    <row r="31" ht="25" customHeight="1" spans="1:2">
      <c r="A31" s="98"/>
      <c r="B31" s="94"/>
    </row>
    <row r="32" s="17" customFormat="1" ht="25" customHeight="1" spans="1:3">
      <c r="A32" s="99" t="s">
        <v>110</v>
      </c>
      <c r="B32" s="100">
        <f>B5+B8+B14+B18+B19+B20+B21+B22</f>
        <v>10832057.615</v>
      </c>
      <c r="C32" s="18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scale="83" fitToWidth="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7" workbookViewId="0">
      <selection activeCell="C9" sqref="C9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111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36</v>
      </c>
    </row>
    <row r="4" ht="22.75" customHeight="1" spans="1:5">
      <c r="A4" s="87" t="s">
        <v>112</v>
      </c>
      <c r="B4" s="87" t="s">
        <v>113</v>
      </c>
      <c r="C4" s="87" t="s">
        <v>114</v>
      </c>
      <c r="D4" s="87" t="s">
        <v>115</v>
      </c>
      <c r="E4" s="87" t="s">
        <v>116</v>
      </c>
    </row>
    <row r="5" ht="22.75" customHeight="1" spans="1:5">
      <c r="A5" s="88" t="s">
        <v>117</v>
      </c>
      <c r="B5" s="33">
        <f>C5+D5+E5</f>
        <v>10832057.615</v>
      </c>
      <c r="C5" s="89">
        <f>C6+C12+C15</f>
        <v>8932057.615</v>
      </c>
      <c r="D5" s="89">
        <f>D6+D12+D15</f>
        <v>1900000</v>
      </c>
      <c r="E5" s="89">
        <f>E6+E12+E15</f>
        <v>0</v>
      </c>
    </row>
    <row r="6" s="60" customFormat="1" ht="27" customHeight="1" spans="1:5">
      <c r="A6" s="35" t="s">
        <v>118</v>
      </c>
      <c r="B6" s="58">
        <f>C6+D6+E6</f>
        <v>1055500.68</v>
      </c>
      <c r="C6" s="66">
        <f>C7+C10</f>
        <v>1055500.68</v>
      </c>
      <c r="D6" s="66"/>
      <c r="E6" s="90"/>
    </row>
    <row r="7" s="60" customFormat="1" ht="27" customHeight="1" spans="1:5">
      <c r="A7" s="35" t="s">
        <v>119</v>
      </c>
      <c r="B7" s="58">
        <f t="shared" ref="B7:B18" si="0">C7+D7+E7</f>
        <v>1004061.49</v>
      </c>
      <c r="C7" s="66">
        <f>C8+C9</f>
        <v>1004061.49</v>
      </c>
      <c r="D7" s="66"/>
      <c r="E7" s="90"/>
    </row>
    <row r="8" s="60" customFormat="1" ht="27" customHeight="1" spans="1:5">
      <c r="A8" s="55" t="s">
        <v>120</v>
      </c>
      <c r="B8" s="58">
        <f t="shared" si="0"/>
        <v>93969.97</v>
      </c>
      <c r="C8" s="67">
        <v>93969.97</v>
      </c>
      <c r="D8" s="68"/>
      <c r="E8" s="91"/>
    </row>
    <row r="9" s="60" customFormat="1" ht="27" customHeight="1" spans="1:5">
      <c r="A9" s="55" t="s">
        <v>121</v>
      </c>
      <c r="B9" s="58">
        <f t="shared" si="0"/>
        <v>910091.52</v>
      </c>
      <c r="C9" s="69">
        <v>910091.52</v>
      </c>
      <c r="D9" s="70"/>
      <c r="E9" s="75"/>
    </row>
    <row r="10" s="60" customFormat="1" ht="27" customHeight="1" spans="1:5">
      <c r="A10" s="35" t="s">
        <v>122</v>
      </c>
      <c r="B10" s="58">
        <f t="shared" si="0"/>
        <v>51439.19</v>
      </c>
      <c r="C10" s="71">
        <f>C11</f>
        <v>51439.19</v>
      </c>
      <c r="D10" s="71"/>
      <c r="E10" s="74"/>
    </row>
    <row r="11" s="60" customFormat="1" ht="27" customHeight="1" spans="1:5">
      <c r="A11" s="55" t="s">
        <v>123</v>
      </c>
      <c r="B11" s="58">
        <f t="shared" si="0"/>
        <v>51439.19</v>
      </c>
      <c r="C11" s="70">
        <v>51439.19</v>
      </c>
      <c r="D11" s="70"/>
      <c r="E11" s="75"/>
    </row>
    <row r="12" s="60" customFormat="1" ht="27" customHeight="1" spans="1:5">
      <c r="A12" s="35" t="s">
        <v>124</v>
      </c>
      <c r="B12" s="58">
        <f t="shared" si="0"/>
        <v>491326.53</v>
      </c>
      <c r="C12" s="71">
        <f>C13</f>
        <v>491326.53</v>
      </c>
      <c r="D12" s="70"/>
      <c r="E12" s="75"/>
    </row>
    <row r="13" s="60" customFormat="1" ht="27" customHeight="1" spans="1:5">
      <c r="A13" s="35" t="s">
        <v>125</v>
      </c>
      <c r="B13" s="58">
        <f t="shared" si="0"/>
        <v>491326.53</v>
      </c>
      <c r="C13" s="71">
        <f>C14</f>
        <v>491326.53</v>
      </c>
      <c r="D13" s="70"/>
      <c r="E13" s="75"/>
    </row>
    <row r="14" s="60" customFormat="1" ht="27" customHeight="1" spans="1:5">
      <c r="A14" s="55" t="s">
        <v>126</v>
      </c>
      <c r="B14" s="58">
        <f t="shared" si="0"/>
        <v>491326.53</v>
      </c>
      <c r="C14" s="70">
        <v>491326.53</v>
      </c>
      <c r="D14" s="70"/>
      <c r="E14" s="75"/>
    </row>
    <row r="15" s="60" customFormat="1" ht="27" customHeight="1" spans="1:5">
      <c r="A15" s="74" t="s">
        <v>127</v>
      </c>
      <c r="B15" s="58">
        <f t="shared" si="0"/>
        <v>9285230.405</v>
      </c>
      <c r="C15" s="71">
        <f>C16</f>
        <v>7385230.405</v>
      </c>
      <c r="D15" s="71">
        <f>D16</f>
        <v>1900000</v>
      </c>
      <c r="E15" s="75"/>
    </row>
    <row r="16" s="60" customFormat="1" ht="27" customHeight="1" spans="1:5">
      <c r="A16" s="74" t="s">
        <v>128</v>
      </c>
      <c r="B16" s="58">
        <f t="shared" si="0"/>
        <v>9285230.405</v>
      </c>
      <c r="C16" s="71">
        <f>C17+C18</f>
        <v>7385230.405</v>
      </c>
      <c r="D16" s="71">
        <f>D17+D18</f>
        <v>1900000</v>
      </c>
      <c r="E16" s="75"/>
    </row>
    <row r="17" s="60" customFormat="1" ht="27" customHeight="1" spans="1:5">
      <c r="A17" s="75" t="s">
        <v>129</v>
      </c>
      <c r="B17" s="58">
        <f t="shared" si="0"/>
        <v>7385230.405</v>
      </c>
      <c r="C17" s="70">
        <v>7385230.405</v>
      </c>
      <c r="D17" s="70"/>
      <c r="E17" s="75"/>
    </row>
    <row r="18" s="60" customFormat="1" ht="27" customHeight="1" spans="1:5">
      <c r="A18" s="75" t="s">
        <v>130</v>
      </c>
      <c r="B18" s="58">
        <f t="shared" si="0"/>
        <v>1900000</v>
      </c>
      <c r="C18" s="70"/>
      <c r="D18" s="70">
        <v>1900000</v>
      </c>
      <c r="E18" s="75"/>
    </row>
  </sheetData>
  <mergeCells count="1">
    <mergeCell ref="A2:E2"/>
  </mergeCells>
  <pageMargins left="2.36180555555556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workbookViewId="0">
      <selection activeCell="D7" sqref="D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1" t="s">
        <v>131</v>
      </c>
      <c r="B2" s="11"/>
      <c r="C2" s="11"/>
      <c r="D2" s="11"/>
      <c r="E2" s="10"/>
      <c r="F2" s="10"/>
      <c r="G2" s="10"/>
    </row>
    <row r="3" ht="22.75" customHeight="1" spans="1:7">
      <c r="A3" s="12"/>
      <c r="B3" s="12"/>
      <c r="C3" s="51" t="s">
        <v>36</v>
      </c>
      <c r="D3" s="51"/>
      <c r="E3" s="12"/>
      <c r="F3" s="12"/>
      <c r="G3" s="12"/>
    </row>
    <row r="4" ht="22.75" customHeight="1" spans="1:7">
      <c r="A4" s="48" t="s">
        <v>37</v>
      </c>
      <c r="B4" s="48"/>
      <c r="C4" s="48" t="s">
        <v>38</v>
      </c>
      <c r="D4" s="48"/>
      <c r="E4" s="12"/>
      <c r="F4" s="12"/>
      <c r="G4" s="12"/>
    </row>
    <row r="5" ht="22.75" customHeight="1" spans="1:7">
      <c r="A5" s="48" t="s">
        <v>39</v>
      </c>
      <c r="B5" s="48" t="s">
        <v>40</v>
      </c>
      <c r="C5" s="48" t="s">
        <v>39</v>
      </c>
      <c r="D5" s="48" t="s">
        <v>117</v>
      </c>
      <c r="E5" s="12"/>
      <c r="F5" s="12"/>
      <c r="G5" s="12"/>
    </row>
    <row r="6" ht="22.75" customHeight="1" spans="1:7">
      <c r="A6" s="15" t="s">
        <v>132</v>
      </c>
      <c r="B6" s="82">
        <f>SUM(B7:B9)</f>
        <v>10832057.615</v>
      </c>
      <c r="C6" s="15" t="s">
        <v>133</v>
      </c>
      <c r="D6" s="82">
        <f>D14+D16+D20</f>
        <v>10832057.615</v>
      </c>
      <c r="E6" s="12"/>
      <c r="F6" s="12"/>
      <c r="G6" s="12"/>
    </row>
    <row r="7" ht="22.75" customHeight="1" spans="1:7">
      <c r="A7" s="15" t="s">
        <v>134</v>
      </c>
      <c r="B7" s="83">
        <v>10832057.615</v>
      </c>
      <c r="C7" s="15" t="s">
        <v>135</v>
      </c>
      <c r="D7" s="83"/>
      <c r="E7" s="12"/>
      <c r="F7" s="12"/>
      <c r="G7" s="12"/>
    </row>
    <row r="8" ht="22.75" customHeight="1" spans="1:7">
      <c r="A8" s="15" t="s">
        <v>136</v>
      </c>
      <c r="B8" s="83"/>
      <c r="C8" s="15" t="s">
        <v>137</v>
      </c>
      <c r="D8" s="83"/>
      <c r="E8" s="12"/>
      <c r="F8" s="12"/>
      <c r="G8" s="12"/>
    </row>
    <row r="9" ht="22.75" customHeight="1" spans="1:7">
      <c r="A9" s="15" t="s">
        <v>138</v>
      </c>
      <c r="B9" s="83"/>
      <c r="C9" s="15" t="s">
        <v>139</v>
      </c>
      <c r="D9" s="83"/>
      <c r="E9" s="12"/>
      <c r="F9" s="12"/>
      <c r="G9" s="12"/>
    </row>
    <row r="10" ht="22.75" customHeight="1" spans="1:7">
      <c r="A10" s="15"/>
      <c r="B10" s="84"/>
      <c r="C10" s="15" t="s">
        <v>140</v>
      </c>
      <c r="D10" s="83"/>
      <c r="E10" s="12"/>
      <c r="F10" s="12"/>
      <c r="G10" s="12"/>
    </row>
    <row r="11" ht="22.75" customHeight="1" spans="1:7">
      <c r="A11" s="15"/>
      <c r="B11" s="84"/>
      <c r="C11" s="15" t="s">
        <v>141</v>
      </c>
      <c r="D11" s="83"/>
      <c r="E11" s="12"/>
      <c r="F11" s="12"/>
      <c r="G11" s="12"/>
    </row>
    <row r="12" ht="22.75" customHeight="1" spans="1:7">
      <c r="A12" s="15"/>
      <c r="B12" s="84"/>
      <c r="C12" s="15" t="s">
        <v>142</v>
      </c>
      <c r="D12" s="83"/>
      <c r="E12" s="12"/>
      <c r="F12" s="12"/>
      <c r="G12" s="12"/>
    </row>
    <row r="13" ht="22.75" customHeight="1" spans="1:7">
      <c r="A13" s="46"/>
      <c r="B13" s="79"/>
      <c r="C13" s="15" t="s">
        <v>143</v>
      </c>
      <c r="D13" s="83"/>
      <c r="E13" s="12"/>
      <c r="F13" s="12"/>
      <c r="G13" s="12"/>
    </row>
    <row r="14" ht="22.75" customHeight="1" spans="1:7">
      <c r="A14" s="15"/>
      <c r="B14" s="84"/>
      <c r="C14" s="15" t="s">
        <v>144</v>
      </c>
      <c r="D14" s="83">
        <v>1055500.68</v>
      </c>
      <c r="E14" s="12"/>
      <c r="F14" s="12"/>
      <c r="G14" s="50"/>
    </row>
    <row r="15" ht="22.75" customHeight="1" spans="1:7">
      <c r="A15" s="15"/>
      <c r="B15" s="84"/>
      <c r="C15" s="15" t="s">
        <v>145</v>
      </c>
      <c r="D15" s="83"/>
      <c r="E15" s="12"/>
      <c r="F15" s="12"/>
      <c r="G15" s="12"/>
    </row>
    <row r="16" ht="22.75" customHeight="1" spans="1:7">
      <c r="A16" s="15"/>
      <c r="B16" s="84"/>
      <c r="C16" s="15" t="s">
        <v>146</v>
      </c>
      <c r="D16" s="83">
        <v>491326.53</v>
      </c>
      <c r="E16" s="12"/>
      <c r="F16" s="12"/>
      <c r="G16" s="12"/>
    </row>
    <row r="17" ht="22.75" customHeight="1" spans="1:7">
      <c r="A17" s="15"/>
      <c r="B17" s="84"/>
      <c r="C17" s="15" t="s">
        <v>147</v>
      </c>
      <c r="D17" s="83"/>
      <c r="E17" s="12"/>
      <c r="F17" s="12"/>
      <c r="G17" s="12"/>
    </row>
    <row r="18" ht="22.75" customHeight="1" spans="1:7">
      <c r="A18" s="15"/>
      <c r="B18" s="84"/>
      <c r="C18" s="15" t="s">
        <v>148</v>
      </c>
      <c r="D18" s="83"/>
      <c r="E18" s="12"/>
      <c r="F18" s="12"/>
      <c r="G18" s="12"/>
    </row>
    <row r="19" ht="22.75" customHeight="1" spans="1:7">
      <c r="A19" s="15"/>
      <c r="B19" s="15"/>
      <c r="C19" s="15" t="s">
        <v>149</v>
      </c>
      <c r="D19" s="83"/>
      <c r="E19" s="12"/>
      <c r="F19" s="12"/>
      <c r="G19" s="12"/>
    </row>
    <row r="20" ht="22.75" customHeight="1" spans="1:7">
      <c r="A20" s="15"/>
      <c r="B20" s="15"/>
      <c r="C20" s="15" t="s">
        <v>150</v>
      </c>
      <c r="D20" s="83">
        <v>9285230.405</v>
      </c>
      <c r="E20" s="12"/>
      <c r="F20" s="12"/>
      <c r="G20" s="12"/>
    </row>
    <row r="21" ht="22.75" customHeight="1" spans="1:7">
      <c r="A21" s="15"/>
      <c r="B21" s="15"/>
      <c r="C21" s="15" t="s">
        <v>151</v>
      </c>
      <c r="D21" s="83"/>
      <c r="E21" s="12"/>
      <c r="F21" s="12"/>
      <c r="G21" s="12"/>
    </row>
    <row r="22" ht="22.75" customHeight="1" spans="1:7">
      <c r="A22" s="15"/>
      <c r="B22" s="15"/>
      <c r="C22" s="15" t="s">
        <v>152</v>
      </c>
      <c r="D22" s="83"/>
      <c r="E22" s="12"/>
      <c r="F22" s="12"/>
      <c r="G22" s="12"/>
    </row>
    <row r="23" ht="22.75" customHeight="1" spans="1:7">
      <c r="A23" s="15"/>
      <c r="B23" s="15"/>
      <c r="C23" s="15" t="s">
        <v>153</v>
      </c>
      <c r="D23" s="83"/>
      <c r="E23" s="12"/>
      <c r="F23" s="12"/>
      <c r="G23" s="12"/>
    </row>
    <row r="24" ht="22.75" customHeight="1" spans="1:7">
      <c r="A24" s="15"/>
      <c r="B24" s="15"/>
      <c r="C24" s="15" t="s">
        <v>154</v>
      </c>
      <c r="D24" s="83"/>
      <c r="E24" s="12"/>
      <c r="F24" s="12"/>
      <c r="G24" s="12"/>
    </row>
    <row r="25" ht="22.75" customHeight="1" spans="1:7">
      <c r="A25" s="15"/>
      <c r="B25" s="15"/>
      <c r="C25" s="15" t="s">
        <v>155</v>
      </c>
      <c r="D25" s="83"/>
      <c r="E25" s="12"/>
      <c r="F25" s="12"/>
      <c r="G25" s="12"/>
    </row>
    <row r="26" ht="22.75" customHeight="1" spans="1:7">
      <c r="A26" s="15"/>
      <c r="B26" s="15"/>
      <c r="C26" s="15" t="s">
        <v>156</v>
      </c>
      <c r="D26" s="83"/>
      <c r="E26" s="12"/>
      <c r="F26" s="12"/>
      <c r="G26" s="12"/>
    </row>
    <row r="27" ht="22.75" customHeight="1" spans="1:7">
      <c r="A27" s="15"/>
      <c r="B27" s="15"/>
      <c r="C27" s="15" t="s">
        <v>157</v>
      </c>
      <c r="D27" s="83"/>
      <c r="E27" s="12"/>
      <c r="F27" s="12"/>
      <c r="G27" s="12"/>
    </row>
    <row r="28" ht="22.75" customHeight="1" spans="1:7">
      <c r="A28" s="15"/>
      <c r="B28" s="15"/>
      <c r="C28" s="15" t="s">
        <v>158</v>
      </c>
      <c r="D28" s="83"/>
      <c r="E28" s="12"/>
      <c r="F28" s="12"/>
      <c r="G28" s="12"/>
    </row>
    <row r="29" ht="22.75" customHeight="1" spans="1:7">
      <c r="A29" s="15"/>
      <c r="B29" s="15"/>
      <c r="C29" s="15" t="s">
        <v>159</v>
      </c>
      <c r="D29" s="83"/>
      <c r="E29" s="12"/>
      <c r="F29" s="12"/>
      <c r="G29" s="12"/>
    </row>
    <row r="30" ht="22.75" customHeight="1" spans="1:7">
      <c r="A30" s="15"/>
      <c r="B30" s="15"/>
      <c r="C30" s="15" t="s">
        <v>160</v>
      </c>
      <c r="D30" s="83"/>
      <c r="E30" s="12"/>
      <c r="F30" s="12"/>
      <c r="G30" s="12"/>
    </row>
    <row r="31" ht="22.75" customHeight="1" spans="1:7">
      <c r="A31" s="15"/>
      <c r="B31" s="15"/>
      <c r="C31" s="15" t="s">
        <v>161</v>
      </c>
      <c r="D31" s="83"/>
      <c r="E31" s="12"/>
      <c r="F31" s="12"/>
      <c r="G31" s="12"/>
    </row>
    <row r="32" ht="22.75" customHeight="1" spans="1:7">
      <c r="A32" s="15"/>
      <c r="B32" s="15"/>
      <c r="C32" s="15" t="s">
        <v>162</v>
      </c>
      <c r="D32" s="83"/>
      <c r="E32" s="12"/>
      <c r="F32" s="12"/>
      <c r="G32" s="12"/>
    </row>
    <row r="33" ht="22.75" customHeight="1" spans="1:7">
      <c r="A33" s="15"/>
      <c r="B33" s="15"/>
      <c r="C33" s="15" t="s">
        <v>163</v>
      </c>
      <c r="D33" s="83"/>
      <c r="E33" s="12"/>
      <c r="F33" s="12"/>
      <c r="G33" s="12"/>
    </row>
    <row r="34" ht="22.75" customHeight="1" spans="1:7">
      <c r="A34" s="15"/>
      <c r="B34" s="15"/>
      <c r="C34" s="15" t="s">
        <v>164</v>
      </c>
      <c r="D34" s="83"/>
      <c r="E34" s="12"/>
      <c r="F34" s="12"/>
      <c r="G34" s="12"/>
    </row>
    <row r="35" ht="22.75" customHeight="1" spans="1:7">
      <c r="A35" s="15"/>
      <c r="B35" s="15"/>
      <c r="C35" s="15" t="s">
        <v>165</v>
      </c>
      <c r="D35" s="83"/>
      <c r="E35" s="12"/>
      <c r="F35" s="12"/>
      <c r="G35" s="12"/>
    </row>
    <row r="36" ht="22.75" customHeight="1" spans="1:7">
      <c r="A36" s="15"/>
      <c r="B36" s="15"/>
      <c r="C36" s="15" t="s">
        <v>166</v>
      </c>
      <c r="D36" s="82"/>
      <c r="E36" s="12"/>
      <c r="F36" s="12"/>
      <c r="G36" s="12"/>
    </row>
    <row r="37" ht="22.75" customHeight="1" spans="1:7">
      <c r="A37" s="48" t="s">
        <v>167</v>
      </c>
      <c r="B37" s="85">
        <f>B6</f>
        <v>10832057.615</v>
      </c>
      <c r="C37" s="48" t="s">
        <v>168</v>
      </c>
      <c r="D37" s="86">
        <f>D6</f>
        <v>10832057.615</v>
      </c>
      <c r="E37" s="50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4" fitToWidth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C7" sqref="C7:E7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169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51" t="s">
        <v>36</v>
      </c>
      <c r="K3" s="51"/>
    </row>
    <row r="4" ht="22.75" customHeight="1" spans="1:11">
      <c r="A4" s="48" t="s">
        <v>170</v>
      </c>
      <c r="B4" s="48" t="s">
        <v>117</v>
      </c>
      <c r="C4" s="48" t="s">
        <v>171</v>
      </c>
      <c r="D4" s="48"/>
      <c r="E4" s="48"/>
      <c r="F4" s="48" t="s">
        <v>172</v>
      </c>
      <c r="G4" s="48"/>
      <c r="H4" s="48"/>
      <c r="I4" s="48" t="s">
        <v>173</v>
      </c>
      <c r="J4" s="48"/>
      <c r="K4" s="48"/>
    </row>
    <row r="5" ht="22.75" customHeight="1" spans="1:11">
      <c r="A5" s="48"/>
      <c r="B5" s="48"/>
      <c r="C5" s="14" t="s">
        <v>117</v>
      </c>
      <c r="D5" s="14" t="s">
        <v>114</v>
      </c>
      <c r="E5" s="14" t="s">
        <v>115</v>
      </c>
      <c r="F5" s="14" t="s">
        <v>117</v>
      </c>
      <c r="G5" s="14" t="s">
        <v>114</v>
      </c>
      <c r="H5" s="14" t="s">
        <v>115</v>
      </c>
      <c r="I5" s="14" t="s">
        <v>117</v>
      </c>
      <c r="J5" s="14" t="s">
        <v>114</v>
      </c>
      <c r="K5" s="14" t="s">
        <v>115</v>
      </c>
    </row>
    <row r="6" ht="22.75" customHeight="1" spans="1:11">
      <c r="A6" s="46" t="s">
        <v>117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ht="22.75" customHeight="1" spans="1:11">
      <c r="A7" s="77" t="s">
        <v>2</v>
      </c>
      <c r="B7" s="76">
        <f>C7+F7+I7</f>
        <v>10832057.615</v>
      </c>
      <c r="C7" s="78">
        <f>D7+E7</f>
        <v>10832057.615</v>
      </c>
      <c r="D7" s="78">
        <f>表3!C5</f>
        <v>8932057.615</v>
      </c>
      <c r="E7" s="78">
        <f>表3!D5</f>
        <v>1900000</v>
      </c>
      <c r="F7" s="79"/>
      <c r="G7" s="79"/>
      <c r="H7" s="79"/>
      <c r="I7" s="79"/>
      <c r="J7" s="79"/>
      <c r="K7" s="79"/>
    </row>
    <row r="8" ht="22.75" customHeight="1" spans="1:11">
      <c r="A8" s="80"/>
      <c r="B8" s="81"/>
      <c r="C8" s="81"/>
      <c r="D8" s="79"/>
      <c r="E8" s="79"/>
      <c r="F8" s="79"/>
      <c r="G8" s="79"/>
      <c r="H8" s="79"/>
      <c r="I8" s="79"/>
      <c r="J8" s="79"/>
      <c r="K8" s="79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scale="6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opLeftCell="A4" workbookViewId="0">
      <selection activeCell="C6" sqref="C6:E19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4.3" customHeight="1" spans="1:1">
      <c r="A1" s="61"/>
    </row>
    <row r="2" ht="36.9" customHeight="1" spans="1:5">
      <c r="A2" s="11" t="s">
        <v>174</v>
      </c>
      <c r="B2" s="11"/>
      <c r="C2" s="11"/>
      <c r="D2" s="11"/>
      <c r="E2" s="11"/>
    </row>
    <row r="3" ht="21.85" customHeight="1" spans="1:5">
      <c r="A3" s="12"/>
      <c r="B3" s="12"/>
      <c r="C3" s="51" t="s">
        <v>36</v>
      </c>
      <c r="D3" s="51"/>
      <c r="E3" s="51"/>
    </row>
    <row r="4" ht="22.75" customHeight="1" spans="1:5">
      <c r="A4" s="33" t="s">
        <v>112</v>
      </c>
      <c r="B4" s="33"/>
      <c r="C4" s="33" t="s">
        <v>171</v>
      </c>
      <c r="D4" s="33"/>
      <c r="E4" s="33"/>
    </row>
    <row r="5" ht="22.75" customHeight="1" spans="1:5">
      <c r="A5" s="62" t="s">
        <v>175</v>
      </c>
      <c r="B5" s="62" t="s">
        <v>176</v>
      </c>
      <c r="C5" s="63" t="s">
        <v>117</v>
      </c>
      <c r="D5" s="62" t="s">
        <v>114</v>
      </c>
      <c r="E5" s="62" t="s">
        <v>115</v>
      </c>
    </row>
    <row r="6" ht="22.75" customHeight="1" spans="1:5">
      <c r="A6" s="64"/>
      <c r="B6" s="65" t="s">
        <v>117</v>
      </c>
      <c r="C6" s="63">
        <f>D6+E6</f>
        <v>10832057.615</v>
      </c>
      <c r="D6" s="62">
        <f>D7+D13+D16</f>
        <v>8932057.615</v>
      </c>
      <c r="E6" s="62">
        <f>E7+E13+E16</f>
        <v>1900000</v>
      </c>
    </row>
    <row r="7" s="60" customFormat="1" ht="27" customHeight="1" spans="1:5">
      <c r="A7" s="35" t="s">
        <v>177</v>
      </c>
      <c r="B7" s="35" t="s">
        <v>178</v>
      </c>
      <c r="C7" s="66">
        <f>D7+E7</f>
        <v>1055500.68</v>
      </c>
      <c r="D7" s="66">
        <f>D8+D11</f>
        <v>1055500.68</v>
      </c>
      <c r="E7" s="66"/>
    </row>
    <row r="8" s="60" customFormat="1" ht="27" customHeight="1" spans="1:5">
      <c r="A8" s="35" t="s">
        <v>179</v>
      </c>
      <c r="B8" s="35" t="s">
        <v>180</v>
      </c>
      <c r="C8" s="66">
        <f t="shared" ref="C8:C19" si="0">D8+E8</f>
        <v>1004061.49</v>
      </c>
      <c r="D8" s="66">
        <f>D9+D10</f>
        <v>1004061.49</v>
      </c>
      <c r="E8" s="66"/>
    </row>
    <row r="9" s="60" customFormat="1" ht="27" customHeight="1" spans="1:5">
      <c r="A9" s="55" t="s">
        <v>181</v>
      </c>
      <c r="B9" s="55" t="s">
        <v>182</v>
      </c>
      <c r="C9" s="66">
        <f t="shared" si="0"/>
        <v>93969.97</v>
      </c>
      <c r="D9" s="67">
        <v>93969.97</v>
      </c>
      <c r="E9" s="68"/>
    </row>
    <row r="10" s="60" customFormat="1" ht="27" customHeight="1" spans="1:5">
      <c r="A10" s="55" t="s">
        <v>183</v>
      </c>
      <c r="B10" s="55" t="s">
        <v>184</v>
      </c>
      <c r="C10" s="66">
        <f t="shared" si="0"/>
        <v>910091.52</v>
      </c>
      <c r="D10" s="69">
        <v>910091.52</v>
      </c>
      <c r="E10" s="70"/>
    </row>
    <row r="11" s="60" customFormat="1" ht="27" customHeight="1" spans="1:5">
      <c r="A11" s="35" t="s">
        <v>185</v>
      </c>
      <c r="B11" s="35" t="s">
        <v>186</v>
      </c>
      <c r="C11" s="66">
        <f t="shared" si="0"/>
        <v>51439.19</v>
      </c>
      <c r="D11" s="71">
        <f t="shared" ref="D11:D14" si="1">D12</f>
        <v>51439.19</v>
      </c>
      <c r="E11" s="71"/>
    </row>
    <row r="12" s="60" customFormat="1" ht="27" customHeight="1" spans="1:5">
      <c r="A12" s="55" t="s">
        <v>187</v>
      </c>
      <c r="B12" s="55" t="s">
        <v>186</v>
      </c>
      <c r="C12" s="66">
        <f t="shared" si="0"/>
        <v>51439.19</v>
      </c>
      <c r="D12" s="70">
        <v>51439.19</v>
      </c>
      <c r="E12" s="70"/>
    </row>
    <row r="13" s="60" customFormat="1" ht="27" customHeight="1" spans="1:5">
      <c r="A13" s="72">
        <v>210</v>
      </c>
      <c r="B13" s="35" t="s">
        <v>188</v>
      </c>
      <c r="C13" s="66">
        <f t="shared" si="0"/>
        <v>491326.53</v>
      </c>
      <c r="D13" s="71">
        <f t="shared" si="1"/>
        <v>491326.53</v>
      </c>
      <c r="E13" s="70"/>
    </row>
    <row r="14" s="60" customFormat="1" ht="27" customHeight="1" spans="1:5">
      <c r="A14" s="72">
        <v>21011</v>
      </c>
      <c r="B14" s="35" t="s">
        <v>189</v>
      </c>
      <c r="C14" s="66">
        <f t="shared" si="0"/>
        <v>491326.53</v>
      </c>
      <c r="D14" s="71">
        <f t="shared" si="1"/>
        <v>491326.53</v>
      </c>
      <c r="E14" s="70"/>
    </row>
    <row r="15" s="60" customFormat="1" ht="27" customHeight="1" spans="1:5">
      <c r="A15" s="73">
        <v>2101101</v>
      </c>
      <c r="B15" s="55" t="s">
        <v>190</v>
      </c>
      <c r="C15" s="66">
        <f t="shared" si="0"/>
        <v>491326.53</v>
      </c>
      <c r="D15" s="70">
        <v>491326.53</v>
      </c>
      <c r="E15" s="70"/>
    </row>
    <row r="16" s="60" customFormat="1" ht="27" customHeight="1" spans="1:5">
      <c r="A16" s="72">
        <v>214</v>
      </c>
      <c r="B16" s="74" t="s">
        <v>191</v>
      </c>
      <c r="C16" s="66">
        <f t="shared" si="0"/>
        <v>9285230.405</v>
      </c>
      <c r="D16" s="71">
        <f>D17</f>
        <v>7385230.405</v>
      </c>
      <c r="E16" s="71">
        <f>E17</f>
        <v>1900000</v>
      </c>
    </row>
    <row r="17" s="60" customFormat="1" ht="27" customHeight="1" spans="1:5">
      <c r="A17" s="72">
        <v>21401</v>
      </c>
      <c r="B17" s="74" t="s">
        <v>192</v>
      </c>
      <c r="C17" s="66">
        <f t="shared" si="0"/>
        <v>9285230.405</v>
      </c>
      <c r="D17" s="71">
        <f>D18+D19</f>
        <v>7385230.405</v>
      </c>
      <c r="E17" s="71">
        <f>E18+E19</f>
        <v>1900000</v>
      </c>
    </row>
    <row r="18" s="60" customFormat="1" ht="27" customHeight="1" spans="1:5">
      <c r="A18" s="73">
        <v>2140101</v>
      </c>
      <c r="B18" s="75" t="s">
        <v>193</v>
      </c>
      <c r="C18" s="66">
        <f t="shared" si="0"/>
        <v>7385230.405</v>
      </c>
      <c r="D18" s="70">
        <v>7385230.405</v>
      </c>
      <c r="E18" s="70"/>
    </row>
    <row r="19" s="60" customFormat="1" ht="27" customHeight="1" spans="1:5">
      <c r="A19" s="73">
        <v>2140102</v>
      </c>
      <c r="B19" s="75" t="s">
        <v>194</v>
      </c>
      <c r="C19" s="66">
        <f t="shared" si="0"/>
        <v>1900000</v>
      </c>
      <c r="D19" s="70"/>
      <c r="E19" s="70">
        <v>1900000</v>
      </c>
    </row>
  </sheetData>
  <mergeCells count="4">
    <mergeCell ref="A2:E2"/>
    <mergeCell ref="C3:E3"/>
    <mergeCell ref="A4:B4"/>
    <mergeCell ref="C4:E4"/>
  </mergeCells>
  <pageMargins left="1.14166666666667" right="0.75" top="0.268999993801117" bottom="0.26899999380111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E15" sqref="E15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10"/>
      <c r="B1" s="10"/>
      <c r="C1" s="10"/>
      <c r="D1" s="10"/>
      <c r="E1" s="10"/>
    </row>
    <row r="2" ht="39.85" customHeight="1" spans="1:5">
      <c r="A2" s="11" t="s">
        <v>195</v>
      </c>
      <c r="B2" s="11"/>
      <c r="C2" s="11"/>
      <c r="D2" s="11"/>
      <c r="E2" s="11"/>
    </row>
    <row r="3" ht="22.75" customHeight="1" spans="1:5">
      <c r="A3" s="50"/>
      <c r="B3" s="50"/>
      <c r="C3" s="12"/>
      <c r="D3" s="12"/>
      <c r="E3" s="51" t="s">
        <v>36</v>
      </c>
    </row>
    <row r="4" ht="22.75" customHeight="1" spans="1:5">
      <c r="A4" s="33" t="s">
        <v>196</v>
      </c>
      <c r="B4" s="33"/>
      <c r="C4" s="33" t="s">
        <v>197</v>
      </c>
      <c r="D4" s="33"/>
      <c r="E4" s="33"/>
    </row>
    <row r="5" ht="22.75" customHeight="1" spans="1:5">
      <c r="A5" s="33" t="s">
        <v>175</v>
      </c>
      <c r="B5" s="33" t="s">
        <v>176</v>
      </c>
      <c r="C5" s="33" t="s">
        <v>117</v>
      </c>
      <c r="D5" s="33" t="s">
        <v>198</v>
      </c>
      <c r="E5" s="33" t="s">
        <v>199</v>
      </c>
    </row>
    <row r="6" ht="22.75" customHeight="1" spans="1:5">
      <c r="A6" s="33"/>
      <c r="B6" s="52" t="s">
        <v>117</v>
      </c>
      <c r="C6" s="53">
        <f>D6+E6</f>
        <v>8932057.615</v>
      </c>
      <c r="D6" s="54">
        <f>D7+D15+D20</f>
        <v>8327173.205</v>
      </c>
      <c r="E6" s="54">
        <f>E7+E15+E20</f>
        <v>604884.41</v>
      </c>
    </row>
    <row r="7" ht="27" customHeight="1" spans="1:5">
      <c r="A7" s="35" t="s">
        <v>200</v>
      </c>
      <c r="B7" s="35" t="s">
        <v>201</v>
      </c>
      <c r="C7" s="53">
        <f t="shared" ref="C7:C15" si="0">D7+E7</f>
        <v>8233203.235</v>
      </c>
      <c r="D7" s="54">
        <f>D8+D9+D10+D11+D12+D13+D14</f>
        <v>8233203.235</v>
      </c>
      <c r="E7" s="54"/>
    </row>
    <row r="8" ht="21" customHeight="1" spans="1:5">
      <c r="A8" s="55" t="s">
        <v>202</v>
      </c>
      <c r="B8" s="55" t="s">
        <v>203</v>
      </c>
      <c r="C8" s="56">
        <f t="shared" si="0"/>
        <v>3200533.695</v>
      </c>
      <c r="D8" s="56">
        <f>[1]一般公共预算批复表!$I$67+[1]一般公共预算批复表!$O$67</f>
        <v>3200533.695</v>
      </c>
      <c r="E8" s="57"/>
    </row>
    <row r="9" ht="21" customHeight="1" spans="1:5">
      <c r="A9" s="55" t="s">
        <v>204</v>
      </c>
      <c r="B9" s="55" t="s">
        <v>205</v>
      </c>
      <c r="C9" s="56">
        <f t="shared" si="0"/>
        <v>641017.7</v>
      </c>
      <c r="D9" s="56">
        <f>[1]一般公共预算批复表!$J$67+[1]一般公共预算批复表!$N$67</f>
        <v>641017.7</v>
      </c>
      <c r="E9" s="34"/>
    </row>
    <row r="10" ht="21" customHeight="1" spans="1:5">
      <c r="A10" s="55">
        <v>30103</v>
      </c>
      <c r="B10" s="55" t="s">
        <v>206</v>
      </c>
      <c r="C10" s="56">
        <f t="shared" si="0"/>
        <v>1340598</v>
      </c>
      <c r="D10" s="56">
        <f>28198+1312400</f>
        <v>1340598</v>
      </c>
      <c r="E10" s="56"/>
    </row>
    <row r="11" ht="21" customHeight="1" spans="1:5">
      <c r="A11" s="55" t="s">
        <v>207</v>
      </c>
      <c r="B11" s="55" t="s">
        <v>208</v>
      </c>
      <c r="C11" s="56">
        <f t="shared" si="0"/>
        <v>1598196.6</v>
      </c>
      <c r="D11" s="56">
        <f>[1]一般公共预算批复表!$K$67</f>
        <v>1598196.6</v>
      </c>
      <c r="E11" s="34"/>
    </row>
    <row r="12" ht="21" customHeight="1" spans="1:5">
      <c r="A12" s="55">
        <v>30108</v>
      </c>
      <c r="B12" s="55" t="s">
        <v>209</v>
      </c>
      <c r="C12" s="56">
        <f t="shared" si="0"/>
        <v>910091.52</v>
      </c>
      <c r="D12" s="56">
        <f>[1]一般公共预算批复表!$Q$69</f>
        <v>910091.52</v>
      </c>
      <c r="E12" s="56"/>
    </row>
    <row r="13" ht="21" customHeight="1" spans="1:5">
      <c r="A13" s="55">
        <v>30110</v>
      </c>
      <c r="B13" s="55" t="s">
        <v>210</v>
      </c>
      <c r="C13" s="56">
        <f t="shared" si="0"/>
        <v>491326.53</v>
      </c>
      <c r="D13" s="56">
        <f>[1]一般公共预算批复表!$R$71+[1]一般公共预算批复表!$S$71</f>
        <v>491326.53</v>
      </c>
      <c r="E13" s="56"/>
    </row>
    <row r="14" ht="21" customHeight="1" spans="1:5">
      <c r="A14" s="55">
        <v>30112</v>
      </c>
      <c r="B14" s="55" t="s">
        <v>211</v>
      </c>
      <c r="C14" s="56">
        <f t="shared" si="0"/>
        <v>51439.19</v>
      </c>
      <c r="D14" s="56">
        <f>[1]一般公共预算批复表!$U$70+[1]一般公共预算批复表!$V$70</f>
        <v>51439.19</v>
      </c>
      <c r="E14" s="56"/>
    </row>
    <row r="15" s="49" customFormat="1" ht="21" customHeight="1" spans="1:5">
      <c r="A15" s="35" t="s">
        <v>212</v>
      </c>
      <c r="B15" s="35" t="s">
        <v>213</v>
      </c>
      <c r="C15" s="58">
        <f t="shared" si="0"/>
        <v>604884.41</v>
      </c>
      <c r="D15" s="58"/>
      <c r="E15" s="58">
        <f>E16+E17+E18+E19</f>
        <v>604884.41</v>
      </c>
    </row>
    <row r="16" customFormat="1" ht="21" customHeight="1" spans="1:5">
      <c r="A16" s="55" t="s">
        <v>214</v>
      </c>
      <c r="B16" s="55" t="s">
        <v>199</v>
      </c>
      <c r="C16" s="59">
        <f t="shared" ref="C16:C24" si="1">D16+E16</f>
        <v>340000</v>
      </c>
      <c r="D16" s="59"/>
      <c r="E16" s="59">
        <f>[1]一般公共预算批复表!$AC$67</f>
        <v>340000</v>
      </c>
    </row>
    <row r="17" ht="21" customHeight="1" spans="1:5">
      <c r="A17" s="55">
        <v>30228</v>
      </c>
      <c r="B17" s="55" t="s">
        <v>215</v>
      </c>
      <c r="C17" s="59">
        <f t="shared" si="1"/>
        <v>100650.44</v>
      </c>
      <c r="D17" s="59"/>
      <c r="E17" s="59">
        <f>[1]一般公共预算批复表!$AD$67</f>
        <v>100650.44</v>
      </c>
    </row>
    <row r="18" ht="21" customHeight="1" spans="1:5">
      <c r="A18" s="55">
        <v>30229</v>
      </c>
      <c r="B18" s="55" t="s">
        <v>216</v>
      </c>
      <c r="C18" s="59">
        <f t="shared" si="1"/>
        <v>101233.97</v>
      </c>
      <c r="D18" s="59"/>
      <c r="E18" s="59">
        <f>[1]一般公共预算批复表!$AE$67</f>
        <v>101233.97</v>
      </c>
    </row>
    <row r="19" ht="21" customHeight="1" spans="1:5">
      <c r="A19" s="55">
        <v>30239</v>
      </c>
      <c r="B19" s="55" t="s">
        <v>217</v>
      </c>
      <c r="C19" s="59">
        <f t="shared" si="1"/>
        <v>63000</v>
      </c>
      <c r="D19" s="59"/>
      <c r="E19" s="59">
        <f>[1]一般公共预算批复表!$AF$67</f>
        <v>63000</v>
      </c>
    </row>
    <row r="20" s="49" customFormat="1" ht="21" customHeight="1" spans="1:5">
      <c r="A20" s="35">
        <v>303</v>
      </c>
      <c r="B20" s="35" t="s">
        <v>218</v>
      </c>
      <c r="C20" s="58">
        <f t="shared" si="1"/>
        <v>93969.97</v>
      </c>
      <c r="D20" s="58">
        <f>D21+D22</f>
        <v>93969.97</v>
      </c>
      <c r="E20" s="32"/>
    </row>
    <row r="21" ht="21" customHeight="1" spans="1:5">
      <c r="A21" s="55">
        <v>30302</v>
      </c>
      <c r="B21" s="55" t="s">
        <v>219</v>
      </c>
      <c r="C21" s="59">
        <f t="shared" si="1"/>
        <v>75750</v>
      </c>
      <c r="D21" s="56">
        <f>[1]一般公共预算批复表!$Z$68</f>
        <v>75750</v>
      </c>
      <c r="E21" s="56"/>
    </row>
    <row r="22" ht="21" customHeight="1" spans="1:5">
      <c r="A22" s="55">
        <v>30305</v>
      </c>
      <c r="B22" s="55" t="s">
        <v>220</v>
      </c>
      <c r="C22" s="59">
        <f t="shared" si="1"/>
        <v>18219.97</v>
      </c>
      <c r="D22" s="56">
        <f>[1]一般公共预算批复表!$AA$68</f>
        <v>18219.97</v>
      </c>
      <c r="E22" s="56"/>
    </row>
    <row r="23" ht="21" customHeight="1"/>
    <row r="24" ht="21" customHeight="1"/>
    <row r="25" ht="21" customHeight="1"/>
  </sheetData>
  <mergeCells count="4">
    <mergeCell ref="A2:E2"/>
    <mergeCell ref="A3:B3"/>
    <mergeCell ref="A4:B4"/>
    <mergeCell ref="C4:E4"/>
  </mergeCells>
  <pageMargins left="1.29861111111111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初夏</cp:lastModifiedBy>
  <dcterms:created xsi:type="dcterms:W3CDTF">2023-01-31T08:53:00Z</dcterms:created>
  <dcterms:modified xsi:type="dcterms:W3CDTF">2024-05-22T03:18:55Z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54C80BC5E32D4B2596A6365A6DA0E22A</vt:lpwstr>
  </property>
</Properties>
</file>