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85" firstSheet="1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2" sheetId="14" r:id="rId13"/>
    <sheet name="11" sheetId="13" r:id="rId14"/>
    <sheet name="Sheet1" sheetId="15" r:id="rId15"/>
  </sheets>
  <calcPr calcId="144525"/>
</workbook>
</file>

<file path=xl/sharedStrings.xml><?xml version="1.0" encoding="utf-8"?>
<sst xmlns="http://schemas.openxmlformats.org/spreadsheetml/2006/main" count="338" uniqueCount="248">
  <si>
    <t xml:space="preserve">
</t>
  </si>
  <si>
    <t>单位代码：</t>
  </si>
  <si>
    <t>单位名称：</t>
  </si>
  <si>
    <t>宁县交通运输局</t>
  </si>
  <si>
    <t>2026年部门预算公开表</t>
  </si>
  <si>
    <t xml:space="preserve">     </t>
  </si>
  <si>
    <t>编制日期：</t>
  </si>
  <si>
    <t>部门领导：</t>
  </si>
  <si>
    <t>昔鹏刚</t>
  </si>
  <si>
    <t>财务负责人：</t>
  </si>
  <si>
    <t>李军</t>
  </si>
  <si>
    <t>制表人：</t>
  </si>
  <si>
    <t>葛伟刚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</si>
  <si>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</si>
  <si>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</si>
  <si>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</si>
  <si>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</si>
  <si>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</si>
  <si>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</si>
  <si>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</si>
  <si>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</si>
  <si>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</si>
  <si>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</si>
  <si>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</si>
  <si>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</si>
  <si>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</si>
  <si>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</si>
  <si>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</si>
  <si>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</si>
  <si>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</si>
  <si>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</si>
  <si>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</si>
  <si>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</si>
  <si>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</si>
  <si>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</si>
  <si>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</si>
  <si>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</si>
  <si>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</si>
  <si>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</si>
  <si>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</si>
  <si>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</si>
  <si>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</si>
  <si>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</si>
  <si>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</si>
  <si>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</si>
  <si>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</si>
  <si>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</si>
  <si>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</si>
  <si>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</si>
  <si>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</si>
  <si>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</si>
  <si>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</si>
  <si>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</si>
  <si>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</si>
  <si>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</si>
  <si>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</si>
  <si>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</si>
  <si>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</si>
  <si>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</si>
  <si>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</si>
  <si>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</si>
  <si>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</si>
  <si>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</si>
  <si>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</si>
  <si>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</si>
  <si>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</si>
  <si>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</si>
  <si>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</si>
  <si>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</si>
  <si>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</si>
  <si>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</si>
  <si>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</si>
  <si>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</si>
  <si>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</si>
  <si>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</si>
  <si>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</si>
  <si>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</si>
  <si>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</si>
  <si>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</si>
  <si>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</si>
  <si>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</si>
  <si>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</si>
  <si>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</si>
  <si>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</si>
  <si>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</si>
  <si>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</si>
  <si>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</si>
  <si>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</si>
  <si>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</si>
  <si>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</si>
  <si>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</si>
  <si>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</si>
  <si>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</si>
  <si>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</si>
  <si>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</si>
  <si>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</si>
  <si>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</si>
  <si>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</si>
  <si>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</si>
  <si>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</si>
  <si>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</si>
  <si>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</si>
  <si>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20805-行政事业单位养老支出</t>
  </si>
  <si>
    <t>2080501-行政单位离退休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</si>
  <si>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</si>
  <si>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</si>
  <si>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</si>
  <si>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</si>
  <si>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</si>
  <si>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</si>
  <si>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213-农林水支出</t>
  </si>
  <si>
    <t>21305-巩固脱贫攻坚成果衔接乡村振兴</t>
  </si>
  <si>
    <t>2130599-其他巩固脱贫攻坚成果衔接乡村振兴</t>
  </si>
  <si>
    <t>214-交通运输支出</t>
  </si>
  <si>
    <t>21401-公路水路运输</t>
  </si>
  <si>
    <t>2140101-行政运行</t>
  </si>
  <si>
    <t>2140106-公路养护</t>
  </si>
  <si>
    <t>21499-其他交通运输支出</t>
  </si>
  <si>
    <t>2149901-公共交通运输补助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</si>
  <si>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</si>
  <si>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</si>
  <si>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</si>
  <si>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</si>
  <si>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</si>
  <si>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</si>
  <si>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</si>
  <si>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</si>
  <si>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</si>
  <si>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</si>
  <si>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</si>
  <si>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</si>
  <si>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</si>
  <si>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</si>
  <si>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</si>
  <si>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</si>
  <si>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</si>
  <si>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</si>
  <si>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</si>
  <si>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</si>
  <si>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</si>
  <si>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</si>
  <si>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</si>
  <si>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</si>
  <si>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</si>
  <si>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</si>
  <si>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</si>
  <si>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</si>
  <si>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</si>
  <si>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</si>
  <si>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</si>
  <si>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</si>
  <si>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</si>
  <si>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</si>
  <si>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</si>
  <si>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</si>
  <si>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</si>
  <si>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</si>
  <si>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</si>
  <si>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</si>
  <si>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</si>
  <si>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</si>
  <si>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</si>
  <si>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</si>
  <si>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</si>
  <si>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</si>
  <si>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</si>
  <si>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</si>
  <si>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</si>
  <si>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</si>
  <si>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</si>
  <si>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</si>
  <si>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</si>
  <si>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</si>
  <si>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</si>
  <si>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卫生健康支出</t>
  </si>
  <si>
    <t>行政事业单位医疗</t>
  </si>
  <si>
    <t>行政单位医疗</t>
  </si>
  <si>
    <t>农林水支出</t>
  </si>
  <si>
    <t>巩固脱贫攻坚成果衔接乡村振兴</t>
  </si>
  <si>
    <t>其他巩固脱贫攻坚成果衔接乡村振兴</t>
  </si>
  <si>
    <t>交通运输支出</t>
  </si>
  <si>
    <t>公路水路运输</t>
  </si>
  <si>
    <t>行政运行</t>
  </si>
  <si>
    <t>公路养护</t>
  </si>
  <si>
    <t>其他交通运输支出</t>
  </si>
  <si>
    <t>公共交通运输补助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</si>
  <si>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</si>
  <si>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</si>
  <si>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</si>
  <si>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</si>
  <si>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</si>
  <si>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</si>
  <si>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</si>
  <si>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</si>
  <si>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</si>
  <si>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</si>
  <si>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30102</t>
  </si>
  <si>
    <t>津贴补贴</t>
  </si>
  <si>
    <t>奖金</t>
  </si>
  <si>
    <t>30107</t>
  </si>
  <si>
    <t>绩效工资</t>
  </si>
  <si>
    <t>机关事业单位养老保险财政补贴资金</t>
  </si>
  <si>
    <t>职工医疗保险财政补贴</t>
  </si>
  <si>
    <t>其他社会保障缴费</t>
  </si>
  <si>
    <t>302</t>
  </si>
  <si>
    <t>商品和服务支出</t>
  </si>
  <si>
    <t>30201</t>
  </si>
  <si>
    <t>工会费</t>
  </si>
  <si>
    <t>福利费</t>
  </si>
  <si>
    <t>其他交通费用（车补）</t>
  </si>
  <si>
    <t>对个人和家庭的补助</t>
  </si>
  <si>
    <t>取暖费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</si>
  <si>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</si>
  <si>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</si>
  <si>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</si>
  <si>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</si>
  <si>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</si>
  <si>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</si>
  <si>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</si>
  <si>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</si>
  <si>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</si>
  <si>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</si>
  <si>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</si>
  <si>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</si>
  <si>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302-商品服务支出</t>
  </si>
  <si>
    <t>30201-办公费</t>
  </si>
  <si>
    <t>30204-手续费</t>
  </si>
  <si>
    <t>30205-水费</t>
  </si>
  <si>
    <t>20206-电费</t>
  </si>
  <si>
    <t>30207-邮电费</t>
  </si>
  <si>
    <t>30208-取暖费</t>
  </si>
  <si>
    <t>30209-物业管理费</t>
  </si>
  <si>
    <t>30211-差旅费</t>
  </si>
  <si>
    <t>30213-维修（护）费</t>
  </si>
  <si>
    <t>30226-劳务费</t>
  </si>
  <si>
    <t>30227-委托业务费</t>
  </si>
  <si>
    <t>30228-工会费</t>
  </si>
  <si>
    <t>30229-福利费</t>
  </si>
  <si>
    <t>30231-公务用车运行维护费</t>
  </si>
  <si>
    <t>30299-其他交通运输</t>
  </si>
  <si>
    <t>政府性基金预算支出情况表</t>
  </si>
  <si>
    <t>表十二、国有资本经营预算支出情况表</t>
  </si>
  <si>
    <t xml:space="preserve">单位：万元 </t>
  </si>
  <si>
    <t>总计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</si>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</sst>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00"/>
    <numFmt numFmtId="178" formatCode="#,##0.00000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6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17" borderId="8" applyNumberFormat="0" applyAlignment="0" applyProtection="0">
      <alignment vertical="center"/>
    </xf>
    <xf numFmtId="0" fontId="32" fillId="17" borderId="4" applyNumberFormat="0" applyAlignment="0" applyProtection="0">
      <alignment vertical="center"/>
    </xf>
    <xf numFmtId="0" fontId="33" fillId="18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7" fontId="3" fillId="2" borderId="1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178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6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4" sqref="C4:E4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 t="s">
        <v>0</v>
      </c>
    </row>
    <row r="2" ht="16.35" customHeight="1" spans="1:1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 t="s">
        <v>0</v>
      </c>
    </row>
    <row r="3" ht="26.05" customHeight="1" spans="1:13">
      <c r="A3" s="49"/>
      <c r="B3" s="50" t="s">
        <v>1</v>
      </c>
      <c r="C3" s="51">
        <v>414001</v>
      </c>
      <c r="D3" s="51"/>
      <c r="E3" s="51"/>
      <c r="F3" s="49"/>
      <c r="G3" s="49"/>
      <c r="H3" s="49"/>
      <c r="I3" s="49"/>
      <c r="J3" s="49"/>
      <c r="K3" s="49"/>
      <c r="L3" s="49"/>
      <c r="M3" s="49" t="s">
        <v>0</v>
      </c>
    </row>
    <row r="4" ht="26.05" customHeight="1" spans="1:13">
      <c r="A4" s="49"/>
      <c r="B4" s="50" t="s">
        <v>2</v>
      </c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0</v>
      </c>
    </row>
    <row r="5" ht="16.35" customHeight="1" spans="1:1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 t="s">
        <v>0</v>
      </c>
    </row>
    <row r="6" ht="89.9" customHeight="1" spans="1:13">
      <c r="A6" s="49"/>
      <c r="B6" s="52" t="s">
        <v>4</v>
      </c>
      <c r="C6" s="52"/>
      <c r="D6" s="52"/>
      <c r="E6" s="52"/>
      <c r="F6" s="52"/>
      <c r="G6" s="52"/>
      <c r="H6" s="52"/>
      <c r="I6" s="52"/>
      <c r="J6" s="52"/>
      <c r="K6" s="52"/>
      <c r="L6" s="49"/>
      <c r="M6" s="49" t="s">
        <v>0</v>
      </c>
    </row>
    <row r="7" ht="16.35" customHeight="1" spans="1:1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 t="s">
        <v>0</v>
      </c>
    </row>
    <row r="8" ht="16.35" customHeight="1" spans="1:1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49"/>
      <c r="M8" s="49" t="s">
        <v>0</v>
      </c>
    </row>
    <row r="9" ht="16.35" customHeight="1" spans="1:1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49"/>
      <c r="M9" s="49" t="s">
        <v>0</v>
      </c>
    </row>
    <row r="10" ht="26.05" customHeight="1" spans="1:13">
      <c r="A10" s="50"/>
      <c r="B10" s="50" t="s">
        <v>5</v>
      </c>
      <c r="C10" s="50"/>
      <c r="F10" s="53" t="s">
        <v>6</v>
      </c>
      <c r="G10" s="54">
        <v>46077</v>
      </c>
      <c r="H10" s="50"/>
      <c r="I10" s="50"/>
      <c r="J10" s="50"/>
      <c r="K10" s="50"/>
      <c r="L10" s="49"/>
      <c r="M10" s="49" t="s">
        <v>0</v>
      </c>
    </row>
    <row r="11" ht="16.35" customHeight="1" spans="1:1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49"/>
      <c r="M11" s="49" t="s">
        <v>0</v>
      </c>
    </row>
    <row r="12" ht="16.35" customHeight="1" spans="1:1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49"/>
      <c r="M12" s="49" t="s">
        <v>0</v>
      </c>
    </row>
    <row r="13" ht="16.35" customHeight="1" spans="1:13">
      <c r="A13" s="50"/>
      <c r="B13" s="50"/>
      <c r="C13" s="53" t="s">
        <v>7</v>
      </c>
      <c r="D13" s="50" t="s">
        <v>8</v>
      </c>
      <c r="E13" s="50"/>
      <c r="F13" s="53" t="s">
        <v>9</v>
      </c>
      <c r="G13" s="50" t="s">
        <v>10</v>
      </c>
      <c r="H13" s="50"/>
      <c r="I13" s="53" t="s">
        <v>11</v>
      </c>
      <c r="J13" s="50" t="s">
        <v>12</v>
      </c>
      <c r="K13" s="50"/>
      <c r="L13" s="49"/>
      <c r="M13" s="49" t="s">
        <v>0</v>
      </c>
    </row>
    <row r="14" ht="16.35" customHeight="1" spans="1:13">
      <c r="A14" s="49"/>
      <c r="B14" s="49"/>
      <c r="C14" s="49" t="s">
        <v>13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4" sqref="A4:H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156</v>
      </c>
      <c r="B4" s="4" t="s">
        <v>214</v>
      </c>
      <c r="C4" s="4"/>
      <c r="D4" s="4"/>
      <c r="E4" s="4"/>
      <c r="F4" s="4"/>
      <c r="G4" s="4" t="s">
        <v>215</v>
      </c>
      <c r="H4" s="4" t="s">
        <v>216</v>
      </c>
    </row>
    <row r="5" ht="26.05" customHeight="1" spans="1:8">
      <c r="A5" s="4"/>
      <c r="B5" s="4" t="s">
        <v>100</v>
      </c>
      <c r="C5" s="4" t="s">
        <v>217</v>
      </c>
      <c r="D5" s="4" t="s">
        <v>218</v>
      </c>
      <c r="E5" s="4" t="s">
        <v>219</v>
      </c>
      <c r="F5" s="4"/>
      <c r="G5" s="4"/>
      <c r="H5" s="4"/>
    </row>
    <row r="6" ht="26.05" customHeight="1" spans="1:8">
      <c r="A6" s="4"/>
      <c r="B6" s="4"/>
      <c r="C6" s="4"/>
      <c r="D6" s="4"/>
      <c r="E6" s="4" t="s">
        <v>220</v>
      </c>
      <c r="F6" s="4" t="s">
        <v>221</v>
      </c>
      <c r="G6" s="4"/>
      <c r="H6" s="4"/>
    </row>
    <row r="7" ht="26.05" customHeight="1" spans="1:8">
      <c r="A7" s="7" t="s">
        <v>100</v>
      </c>
      <c r="B7" s="13"/>
      <c r="C7" s="13"/>
      <c r="D7" s="13"/>
      <c r="E7" s="13"/>
      <c r="F7" s="13"/>
      <c r="G7" s="13"/>
      <c r="H7" s="13"/>
    </row>
    <row r="8" ht="26.05" customHeight="1" spans="1:8">
      <c r="A8" s="7" t="s">
        <v>3</v>
      </c>
      <c r="B8" s="13">
        <f>C8+D8+E8+F8</f>
        <v>4</v>
      </c>
      <c r="C8" s="13">
        <v>0</v>
      </c>
      <c r="D8" s="13">
        <v>0</v>
      </c>
      <c r="E8" s="13">
        <v>0</v>
      </c>
      <c r="F8" s="13">
        <v>4</v>
      </c>
      <c r="G8" s="13">
        <v>0</v>
      </c>
      <c r="H8" s="13">
        <v>0</v>
      </c>
    </row>
    <row r="9" ht="26.05" customHeight="1" spans="1:8">
      <c r="A9" s="5"/>
      <c r="B9" s="6"/>
      <c r="C9" s="6"/>
      <c r="D9" s="6"/>
      <c r="E9" s="6"/>
      <c r="F9" s="6"/>
      <c r="G9" s="6"/>
      <c r="H9" s="6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opLeftCell="A10" workbookViewId="0">
      <selection activeCell="A4" sqref="A4:E23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223</v>
      </c>
      <c r="B4" s="4" t="s">
        <v>39</v>
      </c>
      <c r="C4" s="4" t="s">
        <v>100</v>
      </c>
      <c r="D4" s="4" t="s">
        <v>97</v>
      </c>
      <c r="E4" s="4" t="s">
        <v>98</v>
      </c>
      <c r="F4" s="1"/>
    </row>
    <row r="5" ht="26.05" customHeight="1" spans="1:6">
      <c r="A5" s="4" t="s">
        <v>191</v>
      </c>
      <c r="B5" s="4" t="s">
        <v>191</v>
      </c>
      <c r="C5" s="4">
        <v>1</v>
      </c>
      <c r="D5" s="4">
        <v>2</v>
      </c>
      <c r="E5" s="4">
        <v>3</v>
      </c>
      <c r="F5" s="1"/>
    </row>
    <row r="6" ht="26.05" customHeight="1" spans="1:6">
      <c r="A6" s="10">
        <v>1</v>
      </c>
      <c r="B6" s="7" t="s">
        <v>100</v>
      </c>
      <c r="C6" s="8">
        <f>D6+E6</f>
        <v>51.0859</v>
      </c>
      <c r="D6" s="8">
        <f>D7</f>
        <v>51.0859</v>
      </c>
      <c r="E6" s="8"/>
      <c r="F6" s="1"/>
    </row>
    <row r="7" ht="26.05" customHeight="1" spans="1:6">
      <c r="A7" s="10">
        <v>2</v>
      </c>
      <c r="B7" s="11" t="s">
        <v>224</v>
      </c>
      <c r="C7" s="8">
        <f>D7+E7</f>
        <v>51.0859</v>
      </c>
      <c r="D7" s="8">
        <f>D8+D19+D20+D22+D9+D10+D11+D12+D13+D14+D15+D16+D17+D18+D21</f>
        <v>51.0859</v>
      </c>
      <c r="E7" s="8"/>
      <c r="F7" s="1"/>
    </row>
    <row r="8" ht="26.05" customHeight="1" spans="1:6">
      <c r="A8" s="10">
        <v>3</v>
      </c>
      <c r="B8" s="12" t="s">
        <v>225</v>
      </c>
      <c r="C8" s="8">
        <f>D8+E8</f>
        <v>7</v>
      </c>
      <c r="D8" s="8">
        <f>33-26</f>
        <v>7</v>
      </c>
      <c r="E8" s="8"/>
      <c r="F8" s="1"/>
    </row>
    <row r="9" ht="26.05" customHeight="1" spans="1:6">
      <c r="A9" s="10">
        <v>4</v>
      </c>
      <c r="B9" s="12" t="s">
        <v>226</v>
      </c>
      <c r="C9" s="8"/>
      <c r="D9" s="8">
        <v>0.1</v>
      </c>
      <c r="E9" s="8"/>
      <c r="F9" s="1"/>
    </row>
    <row r="10" ht="26.05" customHeight="1" spans="1:6">
      <c r="A10" s="10">
        <v>5</v>
      </c>
      <c r="B10" s="12" t="s">
        <v>227</v>
      </c>
      <c r="C10" s="8"/>
      <c r="D10" s="8">
        <v>1</v>
      </c>
      <c r="E10" s="8"/>
      <c r="F10" s="1"/>
    </row>
    <row r="11" ht="26.05" customHeight="1" spans="1:6">
      <c r="A11" s="10">
        <v>6</v>
      </c>
      <c r="B11" s="12" t="s">
        <v>228</v>
      </c>
      <c r="C11" s="8"/>
      <c r="D11" s="8">
        <v>1.7</v>
      </c>
      <c r="E11" s="8"/>
      <c r="F11" s="1"/>
    </row>
    <row r="12" ht="26.05" customHeight="1" spans="1:6">
      <c r="A12" s="10">
        <v>7</v>
      </c>
      <c r="B12" s="12" t="s">
        <v>229</v>
      </c>
      <c r="C12" s="8"/>
      <c r="D12" s="8">
        <v>2.2</v>
      </c>
      <c r="E12" s="8"/>
      <c r="F12" s="1"/>
    </row>
    <row r="13" ht="26.05" customHeight="1" spans="1:6">
      <c r="A13" s="10">
        <v>8</v>
      </c>
      <c r="B13" s="12" t="s">
        <v>230</v>
      </c>
      <c r="C13" s="8"/>
      <c r="D13" s="8">
        <v>2.5</v>
      </c>
      <c r="E13" s="8"/>
      <c r="F13" s="1"/>
    </row>
    <row r="14" ht="26.05" customHeight="1" spans="1:6">
      <c r="A14" s="10">
        <v>9</v>
      </c>
      <c r="B14" s="12" t="s">
        <v>231</v>
      </c>
      <c r="C14" s="8"/>
      <c r="D14" s="8">
        <v>2</v>
      </c>
      <c r="E14" s="8"/>
      <c r="F14" s="1"/>
    </row>
    <row r="15" ht="26.05" customHeight="1" spans="1:6">
      <c r="A15" s="10">
        <v>10</v>
      </c>
      <c r="B15" s="12" t="s">
        <v>232</v>
      </c>
      <c r="C15" s="8"/>
      <c r="D15" s="8">
        <v>8</v>
      </c>
      <c r="E15" s="8"/>
      <c r="F15" s="1"/>
    </row>
    <row r="16" ht="26.05" customHeight="1" spans="1:6">
      <c r="A16" s="10">
        <v>11</v>
      </c>
      <c r="B16" s="12" t="s">
        <v>233</v>
      </c>
      <c r="C16" s="8"/>
      <c r="D16" s="8">
        <v>1</v>
      </c>
      <c r="E16" s="8"/>
      <c r="F16" s="1"/>
    </row>
    <row r="17" ht="26.05" customHeight="1" spans="1:6">
      <c r="A17" s="10">
        <v>12</v>
      </c>
      <c r="B17" s="12" t="s">
        <v>234</v>
      </c>
      <c r="C17" s="8"/>
      <c r="D17" s="8">
        <v>2.5</v>
      </c>
      <c r="E17" s="8"/>
      <c r="F17" s="1"/>
    </row>
    <row r="18" ht="26.05" customHeight="1" spans="1:6">
      <c r="A18" s="10">
        <v>13</v>
      </c>
      <c r="B18" s="12" t="s">
        <v>235</v>
      </c>
      <c r="C18" s="8"/>
      <c r="D18" s="8">
        <v>1</v>
      </c>
      <c r="E18" s="8"/>
      <c r="F18" s="1"/>
    </row>
    <row r="19" ht="26.05" customHeight="1" spans="1:6">
      <c r="A19" s="10">
        <v>14</v>
      </c>
      <c r="B19" s="5" t="s">
        <v>236</v>
      </c>
      <c r="C19" s="8">
        <f>D19+E19</f>
        <v>5.486021</v>
      </c>
      <c r="D19" s="8">
        <v>5.486021</v>
      </c>
      <c r="E19" s="8"/>
      <c r="F19" s="1"/>
    </row>
    <row r="20" ht="26.05" customHeight="1" spans="1:6">
      <c r="A20" s="10">
        <v>15</v>
      </c>
      <c r="B20" s="5" t="s">
        <v>237</v>
      </c>
      <c r="C20" s="8">
        <f>D20+E20</f>
        <v>4.859879</v>
      </c>
      <c r="D20" s="8">
        <v>4.859879</v>
      </c>
      <c r="E20" s="8"/>
      <c r="F20" s="1"/>
    </row>
    <row r="21" ht="26.05" customHeight="1" spans="1:6">
      <c r="A21" s="10">
        <v>16</v>
      </c>
      <c r="B21" s="5" t="s">
        <v>238</v>
      </c>
      <c r="C21" s="8"/>
      <c r="D21" s="8">
        <v>4</v>
      </c>
      <c r="E21" s="8"/>
      <c r="F21" s="1"/>
    </row>
    <row r="22" ht="26.05" customHeight="1" spans="1:6">
      <c r="A22" s="10">
        <v>17</v>
      </c>
      <c r="B22" s="5" t="s">
        <v>239</v>
      </c>
      <c r="C22" s="8">
        <f>D22+E22</f>
        <v>7.74</v>
      </c>
      <c r="D22" s="8">
        <v>7.74</v>
      </c>
      <c r="E22" s="8"/>
      <c r="F22" s="1"/>
    </row>
    <row r="23" ht="26.05" customHeight="1" spans="1:6">
      <c r="A23" s="10"/>
      <c r="B23" s="7"/>
      <c r="C23" s="8"/>
      <c r="D23" s="8"/>
      <c r="E23" s="8"/>
      <c r="F23" s="1"/>
    </row>
    <row r="24" ht="16.35" customHeight="1"/>
    <row r="25" ht="16.35" customHeight="1" spans="1:5">
      <c r="A25" s="1" t="s">
        <v>86</v>
      </c>
      <c r="B25" s="1"/>
      <c r="C25" s="1"/>
      <c r="D25" s="1"/>
      <c r="E25" s="1"/>
    </row>
  </sheetData>
  <mergeCells count="2">
    <mergeCell ref="A2:E2"/>
    <mergeCell ref="A25:E25"/>
  </mergeCells>
  <pageMargins left="0.75" right="0.75" top="0.270000010728836" bottom="0.270000010728836" header="0" footer="0"/>
  <pageSetup paperSize="9" scale="93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4" sqref="A4:B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240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4" t="s">
        <v>40</v>
      </c>
    </row>
    <row r="5" ht="26.05" customHeight="1" spans="1:2">
      <c r="A5" s="5"/>
      <c r="B5" s="6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1.69236111111111" right="0.75" top="0.904861111111111" bottom="0.268999993801117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4" sqref="A4:B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241</v>
      </c>
      <c r="B2" s="2"/>
    </row>
    <row r="3" ht="26.05" customHeight="1" spans="1:2">
      <c r="A3" s="3" t="s">
        <v>242</v>
      </c>
      <c r="B3" s="3"/>
    </row>
    <row r="4" ht="26.05" customHeight="1" spans="1:2">
      <c r="A4" s="4" t="s">
        <v>39</v>
      </c>
      <c r="B4" s="4" t="s">
        <v>40</v>
      </c>
    </row>
    <row r="5" ht="26.05" customHeight="1" spans="1:2">
      <c r="A5" s="4" t="s">
        <v>191</v>
      </c>
      <c r="B5" s="4">
        <v>1</v>
      </c>
    </row>
    <row r="6" ht="26.05" customHeight="1" spans="1:2">
      <c r="A6" s="7" t="s">
        <v>243</v>
      </c>
      <c r="B6" s="8">
        <v>0</v>
      </c>
    </row>
    <row r="7" ht="26.05" customHeight="1" spans="1:2">
      <c r="A7" s="7"/>
      <c r="B7" s="8">
        <v>0</v>
      </c>
    </row>
    <row r="8" ht="26.05" customHeight="1" spans="1:2">
      <c r="A8" s="5"/>
      <c r="B8" s="9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2.24375" right="0.75" top="0.904861111111111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A4" sqref="A4:E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156</v>
      </c>
      <c r="B4" s="4" t="s">
        <v>100</v>
      </c>
      <c r="C4" s="4" t="s">
        <v>245</v>
      </c>
      <c r="D4" s="4" t="s">
        <v>246</v>
      </c>
      <c r="E4" s="4" t="s">
        <v>247</v>
      </c>
    </row>
    <row r="5" ht="26.05" customHeight="1" spans="1:5">
      <c r="A5" s="4" t="s">
        <v>191</v>
      </c>
      <c r="B5" s="4">
        <v>1</v>
      </c>
      <c r="C5" s="4">
        <v>2</v>
      </c>
      <c r="D5" s="4">
        <v>3</v>
      </c>
      <c r="E5" s="4">
        <v>4</v>
      </c>
    </row>
    <row r="6" ht="26.05" customHeight="1" spans="1:5">
      <c r="A6" s="5" t="s">
        <v>3</v>
      </c>
      <c r="B6" s="6">
        <f>C6+D6+E6</f>
        <v>1362.50281</v>
      </c>
      <c r="C6" s="6">
        <f>190+1172.5+0.00281</f>
        <v>1362.50281</v>
      </c>
      <c r="D6" s="6"/>
      <c r="E6" s="6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1.25972222222222" right="0.75" top="0.944444444444444" bottom="0.270000010728836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43"/>
      <c r="B3" s="44" t="s">
        <v>15</v>
      </c>
      <c r="C3" s="45" t="s">
        <v>16</v>
      </c>
    </row>
    <row r="4" ht="32.55" customHeight="1" spans="1:3">
      <c r="A4" s="46"/>
      <c r="B4" s="47" t="s">
        <v>17</v>
      </c>
      <c r="C4" s="48" t="s">
        <v>0</v>
      </c>
    </row>
    <row r="5" ht="32.55" customHeight="1" spans="1:3">
      <c r="A5" s="46"/>
      <c r="B5" s="47" t="s">
        <v>18</v>
      </c>
      <c r="C5" s="48" t="s">
        <v>19</v>
      </c>
    </row>
    <row r="6" ht="32.55" customHeight="1" spans="1:3">
      <c r="A6" s="46"/>
      <c r="B6" s="47" t="s">
        <v>20</v>
      </c>
      <c r="C6" s="48" t="s">
        <v>21</v>
      </c>
    </row>
    <row r="7" ht="32.55" customHeight="1" spans="1:3">
      <c r="A7" s="46"/>
      <c r="B7" s="47" t="s">
        <v>22</v>
      </c>
      <c r="C7" s="48"/>
    </row>
    <row r="8" ht="32.55" customHeight="1" spans="1:3">
      <c r="A8" s="46"/>
      <c r="B8" s="47" t="s">
        <v>23</v>
      </c>
      <c r="C8" s="48" t="s">
        <v>24</v>
      </c>
    </row>
    <row r="9" ht="32.55" customHeight="1" spans="1:3">
      <c r="A9" s="46"/>
      <c r="B9" s="47" t="s">
        <v>25</v>
      </c>
      <c r="C9" s="48" t="s">
        <v>26</v>
      </c>
    </row>
    <row r="10" ht="32.55" customHeight="1" spans="1:3">
      <c r="A10" s="46"/>
      <c r="B10" s="47" t="s">
        <v>27</v>
      </c>
      <c r="C10" s="48" t="s">
        <v>28</v>
      </c>
    </row>
    <row r="11" ht="32.55" customHeight="1" spans="1:3">
      <c r="A11" s="46"/>
      <c r="B11" s="47" t="s">
        <v>29</v>
      </c>
      <c r="C11" s="48" t="s">
        <v>30</v>
      </c>
    </row>
    <row r="12" ht="32.55" customHeight="1" spans="1:3">
      <c r="A12" s="46"/>
      <c r="B12" s="47" t="s">
        <v>31</v>
      </c>
      <c r="C12" s="48"/>
    </row>
    <row r="13" ht="32.55" customHeight="1" spans="1:3">
      <c r="A13" s="1"/>
      <c r="B13" s="47" t="s">
        <v>32</v>
      </c>
      <c r="C13" s="48"/>
    </row>
    <row r="14" ht="32.55" customHeight="1" spans="1:3">
      <c r="A14" s="1"/>
      <c r="B14" s="47" t="s">
        <v>33</v>
      </c>
      <c r="C14" s="48" t="s">
        <v>0</v>
      </c>
    </row>
    <row r="15" ht="32.55" customHeight="1" spans="2:3">
      <c r="B15" s="47" t="s">
        <v>34</v>
      </c>
      <c r="C15" s="48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22" workbookViewId="0">
      <selection activeCell="A3" sqref="A3:D3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26.05" customHeight="1" spans="1:4">
      <c r="A1" s="2" t="s">
        <v>35</v>
      </c>
      <c r="B1" s="2"/>
      <c r="C1" s="2"/>
      <c r="D1" s="2"/>
    </row>
    <row r="2" ht="15" customHeight="1" spans="1:4">
      <c r="A2" s="40"/>
      <c r="B2" s="40"/>
      <c r="C2" s="40"/>
      <c r="D2" s="41" t="s">
        <v>36</v>
      </c>
    </row>
    <row r="3" ht="26.05" customHeight="1" spans="1:4">
      <c r="A3" s="10" t="s">
        <v>37</v>
      </c>
      <c r="B3" s="10"/>
      <c r="C3" s="10" t="s">
        <v>38</v>
      </c>
      <c r="D3" s="10"/>
    </row>
    <row r="4" ht="26.05" customHeight="1" spans="1:4">
      <c r="A4" s="10" t="s">
        <v>39</v>
      </c>
      <c r="B4" s="10" t="s">
        <v>40</v>
      </c>
      <c r="C4" s="10" t="s">
        <v>39</v>
      </c>
      <c r="D4" s="10" t="s">
        <v>40</v>
      </c>
    </row>
    <row r="5" ht="26.05" customHeight="1" spans="1:4">
      <c r="A5" s="5" t="s">
        <v>41</v>
      </c>
      <c r="B5" s="34">
        <v>2356.68</v>
      </c>
      <c r="C5" s="5" t="s">
        <v>42</v>
      </c>
      <c r="D5" s="34"/>
    </row>
    <row r="6" ht="26.05" customHeight="1" spans="1:4">
      <c r="A6" s="5" t="s">
        <v>43</v>
      </c>
      <c r="B6" s="34"/>
      <c r="C6" s="5" t="s">
        <v>44</v>
      </c>
      <c r="D6" s="34"/>
    </row>
    <row r="7" ht="26.05" customHeight="1" spans="1:4">
      <c r="A7" s="5" t="s">
        <v>45</v>
      </c>
      <c r="B7" s="34"/>
      <c r="C7" s="5" t="s">
        <v>46</v>
      </c>
      <c r="D7" s="34"/>
    </row>
    <row r="8" ht="26.05" customHeight="1" spans="1:4">
      <c r="A8" s="5" t="s">
        <v>47</v>
      </c>
      <c r="B8" s="34"/>
      <c r="C8" s="5" t="s">
        <v>48</v>
      </c>
      <c r="D8" s="34"/>
    </row>
    <row r="9" ht="26.05" customHeight="1" spans="1:4">
      <c r="A9" s="5" t="s">
        <v>49</v>
      </c>
      <c r="B9" s="34"/>
      <c r="C9" s="5" t="s">
        <v>50</v>
      </c>
      <c r="D9" s="34"/>
    </row>
    <row r="10" ht="26.05" customHeight="1" spans="1:4">
      <c r="A10" s="5" t="s">
        <v>51</v>
      </c>
      <c r="B10" s="34"/>
      <c r="C10" s="5" t="s">
        <v>52</v>
      </c>
      <c r="D10" s="34"/>
    </row>
    <row r="11" ht="26.05" customHeight="1" spans="1:4">
      <c r="A11" s="5" t="s">
        <v>53</v>
      </c>
      <c r="B11" s="34"/>
      <c r="C11" s="5" t="s">
        <v>54</v>
      </c>
      <c r="D11" s="34"/>
    </row>
    <row r="12" ht="26.05" customHeight="1" spans="1:4">
      <c r="A12" s="5" t="s">
        <v>55</v>
      </c>
      <c r="B12" s="34"/>
      <c r="C12" s="5" t="s">
        <v>56</v>
      </c>
      <c r="D12" s="34">
        <v>135.58</v>
      </c>
    </row>
    <row r="13" ht="26.05" customHeight="1" spans="1:4">
      <c r="A13" s="5" t="s">
        <v>57</v>
      </c>
      <c r="B13" s="34"/>
      <c r="C13" s="5" t="s">
        <v>58</v>
      </c>
      <c r="D13" s="34"/>
    </row>
    <row r="14" ht="26.05" customHeight="1" spans="1:4">
      <c r="A14" s="5"/>
      <c r="B14" s="34"/>
      <c r="C14" s="5" t="s">
        <v>59</v>
      </c>
      <c r="D14" s="34">
        <v>52.17</v>
      </c>
    </row>
    <row r="15" ht="26.05" customHeight="1" spans="1:4">
      <c r="A15" s="5"/>
      <c r="B15" s="34"/>
      <c r="C15" s="5" t="s">
        <v>60</v>
      </c>
      <c r="D15" s="34"/>
    </row>
    <row r="16" ht="26.05" customHeight="1" spans="1:4">
      <c r="A16" s="5"/>
      <c r="B16" s="34"/>
      <c r="C16" s="5" t="s">
        <v>61</v>
      </c>
      <c r="D16" s="34"/>
    </row>
    <row r="17" ht="26.05" customHeight="1" spans="1:4">
      <c r="A17" s="5"/>
      <c r="B17" s="34"/>
      <c r="C17" s="5" t="s">
        <v>62</v>
      </c>
      <c r="D17" s="35">
        <v>0.00281</v>
      </c>
    </row>
    <row r="18" ht="26.05" customHeight="1" spans="1:4">
      <c r="A18" s="5"/>
      <c r="B18" s="34"/>
      <c r="C18" s="5" t="s">
        <v>63</v>
      </c>
      <c r="D18" s="34">
        <v>2168.93</v>
      </c>
    </row>
    <row r="19" ht="26.05" customHeight="1" spans="1:4">
      <c r="A19" s="5"/>
      <c r="B19" s="34"/>
      <c r="C19" s="5" t="s">
        <v>64</v>
      </c>
      <c r="D19" s="34"/>
    </row>
    <row r="20" ht="26.05" customHeight="1" spans="1:4">
      <c r="A20" s="5"/>
      <c r="B20" s="34"/>
      <c r="C20" s="5" t="s">
        <v>65</v>
      </c>
      <c r="D20" s="34"/>
    </row>
    <row r="21" ht="26.05" customHeight="1" spans="1:4">
      <c r="A21" s="5"/>
      <c r="B21" s="34"/>
      <c r="C21" s="5" t="s">
        <v>66</v>
      </c>
      <c r="D21" s="34"/>
    </row>
    <row r="22" ht="26.05" customHeight="1" spans="1:4">
      <c r="A22" s="5"/>
      <c r="B22" s="34"/>
      <c r="C22" s="5" t="s">
        <v>67</v>
      </c>
      <c r="D22" s="34"/>
    </row>
    <row r="23" ht="26.05" customHeight="1" spans="1:4">
      <c r="A23" s="5"/>
      <c r="B23" s="34"/>
      <c r="C23" s="5" t="s">
        <v>68</v>
      </c>
      <c r="D23" s="34"/>
    </row>
    <row r="24" ht="26.05" customHeight="1" spans="1:4">
      <c r="A24" s="5"/>
      <c r="B24" s="34"/>
      <c r="C24" s="5" t="s">
        <v>69</v>
      </c>
      <c r="D24" s="34"/>
    </row>
    <row r="25" ht="26.05" customHeight="1" spans="1:4">
      <c r="A25" s="5"/>
      <c r="B25" s="34"/>
      <c r="C25" s="5" t="s">
        <v>70</v>
      </c>
      <c r="D25" s="34"/>
    </row>
    <row r="26" ht="26.05" customHeight="1" spans="1:4">
      <c r="A26" s="5"/>
      <c r="B26" s="34"/>
      <c r="C26" s="5" t="s">
        <v>71</v>
      </c>
      <c r="D26" s="34"/>
    </row>
    <row r="27" ht="26.05" customHeight="1" spans="1:4">
      <c r="A27" s="5"/>
      <c r="B27" s="34"/>
      <c r="C27" s="5" t="s">
        <v>72</v>
      </c>
      <c r="D27" s="34"/>
    </row>
    <row r="28" ht="26.05" customHeight="1" spans="1:4">
      <c r="A28" s="5"/>
      <c r="B28" s="34"/>
      <c r="C28" s="5" t="s">
        <v>73</v>
      </c>
      <c r="D28" s="34"/>
    </row>
    <row r="29" ht="26.05" customHeight="1" spans="1:4">
      <c r="A29" s="5"/>
      <c r="B29" s="34"/>
      <c r="C29" s="5" t="s">
        <v>74</v>
      </c>
      <c r="D29" s="34"/>
    </row>
    <row r="30" ht="26.05" customHeight="1" spans="1:4">
      <c r="A30" s="5"/>
      <c r="B30" s="34"/>
      <c r="C30" s="5" t="s">
        <v>75</v>
      </c>
      <c r="D30" s="34"/>
    </row>
    <row r="31" ht="26.05" customHeight="1" spans="1:4">
      <c r="A31" s="5"/>
      <c r="B31" s="34"/>
      <c r="C31" s="5" t="s">
        <v>76</v>
      </c>
      <c r="D31" s="34"/>
    </row>
    <row r="32" ht="26.05" customHeight="1" spans="1:4">
      <c r="A32" s="5"/>
      <c r="B32" s="34"/>
      <c r="C32" s="5" t="s">
        <v>77</v>
      </c>
      <c r="D32" s="34"/>
    </row>
    <row r="33" ht="26.05" customHeight="1" spans="1:4">
      <c r="A33" s="5"/>
      <c r="B33" s="34"/>
      <c r="C33" s="5" t="s">
        <v>78</v>
      </c>
      <c r="D33" s="34"/>
    </row>
    <row r="34" ht="26.05" customHeight="1" spans="1:4">
      <c r="A34" s="5"/>
      <c r="B34" s="34"/>
      <c r="C34" s="5" t="s">
        <v>79</v>
      </c>
      <c r="D34" s="34"/>
    </row>
    <row r="35" ht="26.05" customHeight="1" spans="1:4">
      <c r="A35" s="7" t="s">
        <v>80</v>
      </c>
      <c r="B35" s="8">
        <f>B5</f>
        <v>2356.68</v>
      </c>
      <c r="C35" s="7" t="s">
        <v>81</v>
      </c>
      <c r="D35" s="8">
        <f>D12+D14+D17+D18</f>
        <v>2356.68281</v>
      </c>
    </row>
    <row r="36" ht="26.05" customHeight="1" spans="1:4">
      <c r="A36" s="7" t="s">
        <v>82</v>
      </c>
      <c r="B36" s="42">
        <v>0.00281</v>
      </c>
      <c r="C36" s="7" t="s">
        <v>83</v>
      </c>
      <c r="D36" s="8"/>
    </row>
    <row r="37" ht="15" customHeight="1" spans="1:4">
      <c r="A37" s="5"/>
      <c r="B37" s="9"/>
      <c r="C37" s="5"/>
      <c r="D37" s="9"/>
    </row>
    <row r="38" ht="26.05" customHeight="1" spans="1:4">
      <c r="A38" s="7" t="s">
        <v>84</v>
      </c>
      <c r="B38" s="8">
        <f>B35+B36</f>
        <v>2356.68281</v>
      </c>
      <c r="C38" s="7" t="s">
        <v>85</v>
      </c>
      <c r="D38" s="8">
        <f>D35+D36</f>
        <v>2356.68281</v>
      </c>
    </row>
    <row r="39" ht="16.35" customHeight="1"/>
    <row r="40" ht="16.35" customHeight="1" spans="1:4">
      <c r="A40" s="1" t="s">
        <v>86</v>
      </c>
      <c r="B40" s="1"/>
      <c r="C40" s="1"/>
      <c r="D40" s="1"/>
    </row>
  </sheetData>
  <mergeCells count="5">
    <mergeCell ref="A1:D1"/>
    <mergeCell ref="A2:C2"/>
    <mergeCell ref="A3:B3"/>
    <mergeCell ref="C3:D3"/>
    <mergeCell ref="A40:D40"/>
  </mergeCells>
  <pageMargins left="0.75" right="0.75" top="0.270000010728836" bottom="0.270000010728836" header="0" footer="0"/>
  <pageSetup paperSize="9" scale="8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4" sqref="A4: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32"/>
      <c r="B3" s="3" t="s">
        <v>36</v>
      </c>
    </row>
    <row r="4" ht="26.05" customHeight="1" spans="1:2">
      <c r="A4" s="10" t="s">
        <v>39</v>
      </c>
      <c r="B4" s="10" t="s">
        <v>40</v>
      </c>
    </row>
    <row r="5" ht="26.05" customHeight="1" spans="1:2">
      <c r="A5" s="5"/>
      <c r="B5" s="9"/>
    </row>
    <row r="6" ht="26.05" customHeight="1" spans="1:2">
      <c r="A6" s="5"/>
      <c r="B6" s="9"/>
    </row>
    <row r="7" ht="26.05" customHeight="1" spans="1:2">
      <c r="A7" s="5" t="s">
        <v>88</v>
      </c>
      <c r="B7" s="9">
        <f>'1'!B35</f>
        <v>2356.68</v>
      </c>
    </row>
    <row r="8" ht="26.05" customHeight="1" spans="1:2">
      <c r="A8" s="5" t="s">
        <v>89</v>
      </c>
      <c r="B8" s="39">
        <f>'1'!B36</f>
        <v>0.00281</v>
      </c>
    </row>
    <row r="9" ht="26.05" customHeight="1" spans="1:2">
      <c r="A9" s="33" t="s">
        <v>90</v>
      </c>
      <c r="B9" s="6"/>
    </row>
    <row r="10" ht="26.05" customHeight="1" spans="1:2">
      <c r="A10" s="33" t="s">
        <v>91</v>
      </c>
      <c r="B10" s="6"/>
    </row>
    <row r="11" ht="26.05" customHeight="1" spans="1:2">
      <c r="A11" s="33" t="s">
        <v>92</v>
      </c>
      <c r="B11" s="6"/>
    </row>
    <row r="12" ht="26.05" customHeight="1" spans="1:2">
      <c r="A12" s="33" t="s">
        <v>93</v>
      </c>
      <c r="B12" s="6">
        <f>B7+B8</f>
        <v>2356.68281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1.92847222222222" right="0.75" top="1.10208333333333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0" workbookViewId="0">
      <selection activeCell="A4" sqref="A4:E23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32"/>
      <c r="B3" s="32"/>
      <c r="C3" s="32"/>
      <c r="D3" s="32"/>
      <c r="E3" s="1" t="s">
        <v>36</v>
      </c>
    </row>
    <row r="4" ht="26.05" customHeight="1" spans="1:5">
      <c r="A4" s="4" t="s">
        <v>95</v>
      </c>
      <c r="B4" s="4" t="s">
        <v>96</v>
      </c>
      <c r="C4" s="4" t="s">
        <v>97</v>
      </c>
      <c r="D4" s="4" t="s">
        <v>98</v>
      </c>
      <c r="E4" s="4" t="s">
        <v>99</v>
      </c>
    </row>
    <row r="5" ht="26.05" customHeight="1" spans="1:5">
      <c r="A5" s="7" t="s">
        <v>100</v>
      </c>
      <c r="B5" s="13">
        <f>C5+D5+E5</f>
        <v>2356.68</v>
      </c>
      <c r="C5" s="13">
        <f>C6+C12+C18</f>
        <v>994.18</v>
      </c>
      <c r="D5" s="13">
        <f>D6+D12+D18</f>
        <v>1362.5</v>
      </c>
      <c r="E5" s="13">
        <f>E6+E7+E8+E9+E10+E11+E12+E13</f>
        <v>0</v>
      </c>
    </row>
    <row r="6" ht="26.05" customHeight="1" spans="1:5">
      <c r="A6" s="16" t="s">
        <v>101</v>
      </c>
      <c r="B6" s="13">
        <f t="shared" ref="B6:B17" si="0">C6+D6+E6</f>
        <v>135.58</v>
      </c>
      <c r="C6" s="13">
        <f>C7+C10</f>
        <v>135.58</v>
      </c>
      <c r="D6" s="13"/>
      <c r="E6" s="13"/>
    </row>
    <row r="7" ht="26.05" customHeight="1" spans="1:5">
      <c r="A7" s="16" t="s">
        <v>102</v>
      </c>
      <c r="B7" s="13">
        <f t="shared" si="0"/>
        <v>130.08</v>
      </c>
      <c r="C7" s="13">
        <f>C8+C9</f>
        <v>130.08</v>
      </c>
      <c r="D7" s="13"/>
      <c r="E7" s="13"/>
    </row>
    <row r="8" ht="26.05" customHeight="1" spans="1:5">
      <c r="A8" s="17" t="s">
        <v>103</v>
      </c>
      <c r="B8" s="13">
        <f t="shared" si="0"/>
        <v>21.92</v>
      </c>
      <c r="C8" s="13">
        <f>'6'!D9</f>
        <v>21.92</v>
      </c>
      <c r="D8" s="13"/>
      <c r="E8" s="13"/>
    </row>
    <row r="9" ht="26.05" customHeight="1" spans="1:5">
      <c r="A9" s="12" t="s">
        <v>104</v>
      </c>
      <c r="B9" s="13">
        <f t="shared" si="0"/>
        <v>108.16</v>
      </c>
      <c r="C9" s="13">
        <v>108.16</v>
      </c>
      <c r="D9" s="13"/>
      <c r="E9" s="13"/>
    </row>
    <row r="10" ht="26.05" customHeight="1" spans="1:5">
      <c r="A10" s="16" t="s">
        <v>105</v>
      </c>
      <c r="B10" s="13">
        <f t="shared" si="0"/>
        <v>5.5</v>
      </c>
      <c r="C10" s="13">
        <f>C11</f>
        <v>5.5</v>
      </c>
      <c r="D10" s="13"/>
      <c r="E10" s="13"/>
    </row>
    <row r="11" ht="26.05" customHeight="1" spans="1:5">
      <c r="A11" s="17" t="s">
        <v>106</v>
      </c>
      <c r="B11" s="13">
        <f t="shared" si="0"/>
        <v>5.5</v>
      </c>
      <c r="C11" s="13">
        <v>5.5</v>
      </c>
      <c r="D11" s="13"/>
      <c r="E11" s="13"/>
    </row>
    <row r="12" ht="26.05" customHeight="1" spans="1:5">
      <c r="A12" s="16" t="s">
        <v>107</v>
      </c>
      <c r="B12" s="13">
        <f t="shared" si="0"/>
        <v>52.17</v>
      </c>
      <c r="C12" s="13">
        <f>C13</f>
        <v>52.17</v>
      </c>
      <c r="D12" s="13"/>
      <c r="E12" s="37"/>
    </row>
    <row r="13" ht="26.05" customHeight="1" spans="1:5">
      <c r="A13" s="16" t="s">
        <v>108</v>
      </c>
      <c r="B13" s="13">
        <f t="shared" si="0"/>
        <v>52.17</v>
      </c>
      <c r="C13" s="13">
        <f>C14</f>
        <v>52.17</v>
      </c>
      <c r="D13" s="13"/>
      <c r="E13" s="13"/>
    </row>
    <row r="14" ht="26.05" customHeight="1" spans="1:5">
      <c r="A14" s="17" t="s">
        <v>109</v>
      </c>
      <c r="B14" s="13">
        <f t="shared" si="0"/>
        <v>52.17</v>
      </c>
      <c r="C14" s="13">
        <f>'6'!D15</f>
        <v>52.17</v>
      </c>
      <c r="D14" s="13"/>
      <c r="E14" s="13"/>
    </row>
    <row r="15" ht="26.05" customHeight="1" spans="1:5">
      <c r="A15" s="16" t="s">
        <v>110</v>
      </c>
      <c r="B15" s="29">
        <f t="shared" si="0"/>
        <v>0.00281</v>
      </c>
      <c r="C15" s="29"/>
      <c r="D15" s="29"/>
      <c r="E15" s="29">
        <f>E16</f>
        <v>0.00281</v>
      </c>
    </row>
    <row r="16" ht="26.05" customHeight="1" spans="1:5">
      <c r="A16" s="17" t="s">
        <v>111</v>
      </c>
      <c r="B16" s="29">
        <f t="shared" si="0"/>
        <v>0.00281</v>
      </c>
      <c r="C16" s="29"/>
      <c r="D16" s="29"/>
      <c r="E16" s="29">
        <f>E17</f>
        <v>0.00281</v>
      </c>
    </row>
    <row r="17" ht="26.05" customHeight="1" spans="1:5">
      <c r="A17" s="17" t="s">
        <v>112</v>
      </c>
      <c r="B17" s="29">
        <f t="shared" si="0"/>
        <v>0.00281</v>
      </c>
      <c r="C17" s="29"/>
      <c r="D17" s="29"/>
      <c r="E17" s="29">
        <v>0.00281</v>
      </c>
    </row>
    <row r="18" ht="26.05" customHeight="1" spans="1:5">
      <c r="A18" s="30" t="s">
        <v>113</v>
      </c>
      <c r="B18" s="13">
        <f t="shared" ref="B18:B23" si="1">C18+D18+E18</f>
        <v>2168.93</v>
      </c>
      <c r="C18" s="13">
        <f>C19+C22</f>
        <v>806.43</v>
      </c>
      <c r="D18" s="13">
        <f>D19+D22</f>
        <v>1362.5</v>
      </c>
      <c r="E18" s="13"/>
    </row>
    <row r="19" ht="26.05" customHeight="1" spans="1:5">
      <c r="A19" s="30" t="s">
        <v>114</v>
      </c>
      <c r="B19" s="13">
        <f t="shared" si="1"/>
        <v>1978.93</v>
      </c>
      <c r="C19" s="13">
        <f>C20</f>
        <v>806.43</v>
      </c>
      <c r="D19" s="13">
        <f>D20+D21</f>
        <v>1172.5</v>
      </c>
      <c r="E19" s="13"/>
    </row>
    <row r="20" ht="26.05" customHeight="1" spans="1:5">
      <c r="A20" s="31" t="s">
        <v>115</v>
      </c>
      <c r="B20" s="13">
        <f t="shared" si="1"/>
        <v>806.43</v>
      </c>
      <c r="C20" s="13">
        <v>806.43</v>
      </c>
      <c r="D20" s="13"/>
      <c r="E20" s="13"/>
    </row>
    <row r="21" ht="26.05" customHeight="1" spans="1:5">
      <c r="A21" s="31" t="s">
        <v>116</v>
      </c>
      <c r="B21" s="13">
        <f t="shared" si="1"/>
        <v>1172.5</v>
      </c>
      <c r="C21" s="13"/>
      <c r="D21" s="13">
        <v>1172.5</v>
      </c>
      <c r="E21" s="13"/>
    </row>
    <row r="22" ht="26.05" customHeight="1" spans="1:5">
      <c r="A22" s="30" t="s">
        <v>117</v>
      </c>
      <c r="B22" s="13">
        <f t="shared" si="1"/>
        <v>190</v>
      </c>
      <c r="C22" s="6"/>
      <c r="D22" s="13">
        <v>190</v>
      </c>
      <c r="E22" s="6"/>
    </row>
    <row r="23" ht="19.55" customHeight="1" spans="1:5">
      <c r="A23" s="31" t="s">
        <v>118</v>
      </c>
      <c r="B23" s="13">
        <f t="shared" si="1"/>
        <v>190</v>
      </c>
      <c r="C23" s="38"/>
      <c r="D23" s="13">
        <v>190</v>
      </c>
      <c r="E23" s="38"/>
    </row>
    <row r="24" ht="19.55" customHeight="1" spans="1:5">
      <c r="A24" s="1" t="s">
        <v>86</v>
      </c>
      <c r="B24" s="1"/>
      <c r="C24" s="1"/>
      <c r="D24" s="1"/>
      <c r="E24" s="1"/>
    </row>
  </sheetData>
  <mergeCells count="2">
    <mergeCell ref="A2:E2"/>
    <mergeCell ref="A24:E24"/>
  </mergeCells>
  <pageMargins left="1.8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opLeftCell="A10" workbookViewId="0">
      <selection activeCell="A3" sqref="A3:D3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26.05" customHeight="1" spans="1:7">
      <c r="A1" s="2" t="s">
        <v>119</v>
      </c>
      <c r="B1" s="2"/>
      <c r="C1" s="2"/>
      <c r="D1" s="2"/>
      <c r="E1" s="1"/>
      <c r="F1" s="1"/>
      <c r="G1" s="1"/>
    </row>
    <row r="2" ht="18" customHeight="1" spans="1:7">
      <c r="A2" s="32"/>
      <c r="B2" s="32"/>
      <c r="C2" s="3" t="s">
        <v>36</v>
      </c>
      <c r="D2" s="3"/>
      <c r="E2" s="32"/>
      <c r="F2" s="32"/>
      <c r="G2" s="32"/>
    </row>
    <row r="3" ht="26.05" customHeight="1" spans="1:7">
      <c r="A3" s="10" t="s">
        <v>37</v>
      </c>
      <c r="B3" s="10"/>
      <c r="C3" s="10" t="s">
        <v>38</v>
      </c>
      <c r="D3" s="10"/>
      <c r="E3" s="32"/>
      <c r="F3" s="32"/>
      <c r="G3" s="32"/>
    </row>
    <row r="4" ht="26.05" customHeight="1" spans="1:7">
      <c r="A4" s="10" t="s">
        <v>39</v>
      </c>
      <c r="B4" s="10" t="s">
        <v>40</v>
      </c>
      <c r="C4" s="10" t="s">
        <v>39</v>
      </c>
      <c r="D4" s="10" t="s">
        <v>100</v>
      </c>
      <c r="E4" s="32"/>
      <c r="F4" s="32"/>
      <c r="G4" s="32"/>
    </row>
    <row r="5" ht="18" customHeight="1" spans="1:7">
      <c r="A5" s="5" t="s">
        <v>120</v>
      </c>
      <c r="B5" s="6">
        <f>B6+B7+B8</f>
        <v>2356.68</v>
      </c>
      <c r="C5" s="5" t="s">
        <v>121</v>
      </c>
      <c r="D5" s="6">
        <f>D13+D15+D18+D19</f>
        <v>2356.68281</v>
      </c>
      <c r="E5" s="32"/>
      <c r="F5" s="32"/>
      <c r="G5" s="32"/>
    </row>
    <row r="6" ht="18" customHeight="1" spans="1:7">
      <c r="A6" s="5" t="s">
        <v>122</v>
      </c>
      <c r="B6" s="34">
        <v>2356.68</v>
      </c>
      <c r="C6" s="5" t="s">
        <v>123</v>
      </c>
      <c r="D6" s="34"/>
      <c r="E6" s="32"/>
      <c r="F6" s="32"/>
      <c r="G6" s="32"/>
    </row>
    <row r="7" ht="18" customHeight="1" spans="1:7">
      <c r="A7" s="5" t="s">
        <v>124</v>
      </c>
      <c r="B7" s="34"/>
      <c r="C7" s="5" t="s">
        <v>125</v>
      </c>
      <c r="D7" s="34"/>
      <c r="E7" s="32"/>
      <c r="F7" s="32"/>
      <c r="G7" s="32"/>
    </row>
    <row r="8" ht="18" customHeight="1" spans="1:7">
      <c r="A8" s="5" t="s">
        <v>126</v>
      </c>
      <c r="B8" s="34"/>
      <c r="C8" s="5" t="s">
        <v>127</v>
      </c>
      <c r="D8" s="34"/>
      <c r="E8" s="32"/>
      <c r="F8" s="32"/>
      <c r="G8" s="32"/>
    </row>
    <row r="9" ht="18" customHeight="1" spans="1:7">
      <c r="A9" s="5"/>
      <c r="B9" s="34"/>
      <c r="C9" s="5" t="s">
        <v>128</v>
      </c>
      <c r="D9" s="34"/>
      <c r="E9" s="32"/>
      <c r="F9" s="32"/>
      <c r="G9" s="32"/>
    </row>
    <row r="10" ht="18" customHeight="1" spans="1:7">
      <c r="A10" s="5"/>
      <c r="B10" s="34"/>
      <c r="C10" s="5" t="s">
        <v>129</v>
      </c>
      <c r="D10" s="34"/>
      <c r="E10" s="32"/>
      <c r="F10" s="32"/>
      <c r="G10" s="32"/>
    </row>
    <row r="11" ht="18" customHeight="1" spans="1:7">
      <c r="A11" s="5"/>
      <c r="B11" s="34"/>
      <c r="C11" s="5" t="s">
        <v>130</v>
      </c>
      <c r="D11" s="34"/>
      <c r="E11" s="32"/>
      <c r="F11" s="32"/>
      <c r="G11" s="32"/>
    </row>
    <row r="12" ht="18" customHeight="1" spans="1:7">
      <c r="A12" s="5"/>
      <c r="B12" s="34"/>
      <c r="C12" s="5" t="s">
        <v>131</v>
      </c>
      <c r="D12" s="34"/>
      <c r="E12" s="32"/>
      <c r="F12" s="32"/>
      <c r="G12" s="32"/>
    </row>
    <row r="13" ht="18" customHeight="1" spans="1:7">
      <c r="A13" s="5"/>
      <c r="B13" s="34"/>
      <c r="C13" s="5" t="s">
        <v>132</v>
      </c>
      <c r="D13" s="34">
        <f>'1'!D12</f>
        <v>135.58</v>
      </c>
      <c r="E13" s="32"/>
      <c r="F13" s="32"/>
      <c r="G13" s="32"/>
    </row>
    <row r="14" ht="18" customHeight="1" spans="1:7">
      <c r="A14" s="5"/>
      <c r="B14" s="34"/>
      <c r="C14" s="5" t="s">
        <v>133</v>
      </c>
      <c r="D14" s="34"/>
      <c r="E14" s="32"/>
      <c r="F14" s="32"/>
      <c r="G14" s="32"/>
    </row>
    <row r="15" ht="18" customHeight="1" spans="1:7">
      <c r="A15" s="5"/>
      <c r="B15" s="34"/>
      <c r="C15" s="5" t="s">
        <v>134</v>
      </c>
      <c r="D15" s="34">
        <f>'1'!D14</f>
        <v>52.17</v>
      </c>
      <c r="E15" s="32"/>
      <c r="F15" s="32"/>
      <c r="G15" s="32"/>
    </row>
    <row r="16" ht="18" customHeight="1" spans="1:7">
      <c r="A16" s="5"/>
      <c r="B16" s="34"/>
      <c r="C16" s="5" t="s">
        <v>135</v>
      </c>
      <c r="D16" s="34"/>
      <c r="E16" s="32"/>
      <c r="F16" s="32"/>
      <c r="G16" s="32"/>
    </row>
    <row r="17" ht="18" customHeight="1" spans="1:7">
      <c r="A17" s="5"/>
      <c r="B17" s="34"/>
      <c r="C17" s="5" t="s">
        <v>136</v>
      </c>
      <c r="D17" s="34"/>
      <c r="E17" s="32"/>
      <c r="F17" s="32"/>
      <c r="G17" s="32"/>
    </row>
    <row r="18" ht="18" customHeight="1" spans="1:7">
      <c r="A18" s="5"/>
      <c r="B18" s="34"/>
      <c r="C18" s="5" t="s">
        <v>137</v>
      </c>
      <c r="D18" s="35">
        <f>'1'!D17</f>
        <v>0.00281</v>
      </c>
      <c r="E18" s="32"/>
      <c r="F18" s="32"/>
      <c r="G18" s="32"/>
    </row>
    <row r="19" ht="18" customHeight="1" spans="1:7">
      <c r="A19" s="5"/>
      <c r="B19" s="34"/>
      <c r="C19" s="5" t="s">
        <v>138</v>
      </c>
      <c r="D19" s="34">
        <f>'1'!D18</f>
        <v>2168.93</v>
      </c>
      <c r="E19" s="32"/>
      <c r="F19" s="32"/>
      <c r="G19" s="32"/>
    </row>
    <row r="20" ht="18" customHeight="1" spans="1:7">
      <c r="A20" s="5"/>
      <c r="B20" s="34"/>
      <c r="C20" s="5" t="s">
        <v>139</v>
      </c>
      <c r="D20" s="34"/>
      <c r="E20" s="32"/>
      <c r="F20" s="32"/>
      <c r="G20" s="32"/>
    </row>
    <row r="21" ht="18" customHeight="1" spans="1:7">
      <c r="A21" s="5"/>
      <c r="B21" s="34"/>
      <c r="C21" s="5" t="s">
        <v>140</v>
      </c>
      <c r="D21" s="34"/>
      <c r="E21" s="32"/>
      <c r="F21" s="32"/>
      <c r="G21" s="32"/>
    </row>
    <row r="22" ht="18" customHeight="1" spans="1:7">
      <c r="A22" s="5"/>
      <c r="B22" s="34"/>
      <c r="C22" s="5" t="s">
        <v>141</v>
      </c>
      <c r="D22" s="34"/>
      <c r="E22" s="32"/>
      <c r="F22" s="32"/>
      <c r="G22" s="32"/>
    </row>
    <row r="23" ht="18" customHeight="1" spans="1:7">
      <c r="A23" s="5"/>
      <c r="B23" s="34"/>
      <c r="C23" s="5" t="s">
        <v>142</v>
      </c>
      <c r="D23" s="34"/>
      <c r="E23" s="32"/>
      <c r="F23" s="32"/>
      <c r="G23" s="32"/>
    </row>
    <row r="24" ht="18" customHeight="1" spans="1:7">
      <c r="A24" s="5"/>
      <c r="B24" s="34"/>
      <c r="C24" s="5" t="s">
        <v>143</v>
      </c>
      <c r="D24" s="34"/>
      <c r="E24" s="32"/>
      <c r="F24" s="32"/>
      <c r="G24" s="32"/>
    </row>
    <row r="25" ht="18" customHeight="1" spans="1:7">
      <c r="A25" s="5"/>
      <c r="B25" s="34"/>
      <c r="C25" s="5" t="s">
        <v>144</v>
      </c>
      <c r="D25" s="34"/>
      <c r="E25" s="32"/>
      <c r="F25" s="32"/>
      <c r="G25" s="32"/>
    </row>
    <row r="26" ht="18" customHeight="1" spans="1:7">
      <c r="A26" s="5"/>
      <c r="B26" s="34"/>
      <c r="C26" s="5" t="s">
        <v>145</v>
      </c>
      <c r="D26" s="34"/>
      <c r="E26" s="32"/>
      <c r="F26" s="32"/>
      <c r="G26" s="32"/>
    </row>
    <row r="27" ht="18" customHeight="1" spans="1:7">
      <c r="A27" s="5"/>
      <c r="B27" s="34"/>
      <c r="C27" s="5" t="s">
        <v>146</v>
      </c>
      <c r="D27" s="34"/>
      <c r="E27" s="32"/>
      <c r="F27" s="32"/>
      <c r="G27" s="32"/>
    </row>
    <row r="28" ht="18" customHeight="1" spans="1:7">
      <c r="A28" s="5"/>
      <c r="B28" s="34"/>
      <c r="C28" s="5" t="s">
        <v>147</v>
      </c>
      <c r="D28" s="34"/>
      <c r="E28" s="32"/>
      <c r="F28" s="32"/>
      <c r="G28" s="32"/>
    </row>
    <row r="29" ht="18" customHeight="1" spans="1:7">
      <c r="A29" s="5"/>
      <c r="B29" s="34"/>
      <c r="C29" s="5" t="s">
        <v>148</v>
      </c>
      <c r="D29" s="34"/>
      <c r="E29" s="32"/>
      <c r="F29" s="32"/>
      <c r="G29" s="32"/>
    </row>
    <row r="30" ht="18" customHeight="1" spans="1:7">
      <c r="A30" s="5"/>
      <c r="B30" s="34"/>
      <c r="C30" s="5" t="s">
        <v>149</v>
      </c>
      <c r="D30" s="34"/>
      <c r="E30" s="32"/>
      <c r="F30" s="32"/>
      <c r="G30" s="32"/>
    </row>
    <row r="31" ht="18" customHeight="1" spans="1:7">
      <c r="A31" s="5"/>
      <c r="B31" s="34"/>
      <c r="C31" s="5" t="s">
        <v>150</v>
      </c>
      <c r="D31" s="34"/>
      <c r="E31" s="32"/>
      <c r="F31" s="32"/>
      <c r="G31" s="32"/>
    </row>
    <row r="32" ht="18" customHeight="1" spans="1:7">
      <c r="A32" s="5"/>
      <c r="B32" s="34"/>
      <c r="C32" s="5" t="s">
        <v>151</v>
      </c>
      <c r="D32" s="34"/>
      <c r="E32" s="32"/>
      <c r="F32" s="32"/>
      <c r="G32" s="32"/>
    </row>
    <row r="33" ht="18" customHeight="1" spans="1:7">
      <c r="A33" s="5"/>
      <c r="B33" s="34"/>
      <c r="C33" s="5" t="s">
        <v>152</v>
      </c>
      <c r="D33" s="34"/>
      <c r="E33" s="32"/>
      <c r="F33" s="32"/>
      <c r="G33" s="32"/>
    </row>
    <row r="34" ht="18" customHeight="1" spans="1:7">
      <c r="A34" s="5"/>
      <c r="B34" s="34"/>
      <c r="C34" s="5"/>
      <c r="D34" s="34"/>
      <c r="E34" s="32"/>
      <c r="F34" s="32"/>
      <c r="G34" s="32"/>
    </row>
    <row r="35" ht="18" customHeight="1" spans="1:7">
      <c r="A35" s="5"/>
      <c r="B35" s="34"/>
      <c r="C35" s="5"/>
      <c r="D35" s="34"/>
      <c r="E35" s="32"/>
      <c r="F35" s="32"/>
      <c r="G35" s="32"/>
    </row>
    <row r="36" ht="18" customHeight="1" spans="1:7">
      <c r="A36" s="10" t="s">
        <v>153</v>
      </c>
      <c r="B36" s="8">
        <f>B5</f>
        <v>2356.68</v>
      </c>
      <c r="C36" s="10" t="s">
        <v>154</v>
      </c>
      <c r="D36" s="13">
        <f>D5</f>
        <v>2356.68281</v>
      </c>
      <c r="E36" s="36"/>
      <c r="F36" s="32"/>
      <c r="G36" s="32"/>
    </row>
    <row r="37" ht="18" customHeight="1"/>
    <row r="38" ht="18" customHeight="1" spans="1:4">
      <c r="A38" s="1" t="s">
        <v>86</v>
      </c>
      <c r="B38" s="1"/>
      <c r="C38" s="1"/>
      <c r="D38" s="1"/>
    </row>
  </sheetData>
  <mergeCells count="5">
    <mergeCell ref="A1:D1"/>
    <mergeCell ref="C2:D2"/>
    <mergeCell ref="A3:B3"/>
    <mergeCell ref="C3:D3"/>
    <mergeCell ref="A38:D38"/>
  </mergeCells>
  <pageMargins left="0.75" right="0.75" top="0.270000010728836" bottom="0.270000010728836" header="0" footer="0"/>
  <pageSetup paperSize="9" scale="9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4" sqref="A4:K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2"/>
      <c r="B3" s="32"/>
      <c r="C3" s="32"/>
      <c r="D3" s="32"/>
      <c r="E3" s="32"/>
      <c r="F3" s="32"/>
      <c r="G3" s="32"/>
      <c r="H3" s="32"/>
      <c r="I3" s="32"/>
      <c r="J3" s="3" t="s">
        <v>36</v>
      </c>
      <c r="K3" s="3"/>
    </row>
    <row r="4" ht="26.05" customHeight="1" spans="1:11">
      <c r="A4" s="4" t="s">
        <v>156</v>
      </c>
      <c r="B4" s="4" t="s">
        <v>100</v>
      </c>
      <c r="C4" s="4" t="s">
        <v>157</v>
      </c>
      <c r="D4" s="4"/>
      <c r="E4" s="4"/>
      <c r="F4" s="4" t="s">
        <v>158</v>
      </c>
      <c r="G4" s="4"/>
      <c r="H4" s="4"/>
      <c r="I4" s="4" t="s">
        <v>159</v>
      </c>
      <c r="J4" s="4"/>
      <c r="K4" s="4"/>
    </row>
    <row r="5" ht="26.05" customHeight="1" spans="1:11">
      <c r="A5" s="4"/>
      <c r="B5" s="4"/>
      <c r="C5" s="4" t="s">
        <v>100</v>
      </c>
      <c r="D5" s="4" t="s">
        <v>97</v>
      </c>
      <c r="E5" s="4" t="s">
        <v>98</v>
      </c>
      <c r="F5" s="4" t="s">
        <v>100</v>
      </c>
      <c r="G5" s="4" t="s">
        <v>97</v>
      </c>
      <c r="H5" s="4" t="s">
        <v>98</v>
      </c>
      <c r="I5" s="4" t="s">
        <v>100</v>
      </c>
      <c r="J5" s="4" t="s">
        <v>97</v>
      </c>
      <c r="K5" s="4" t="s">
        <v>98</v>
      </c>
    </row>
    <row r="6" ht="26.05" customHeight="1" spans="1:11">
      <c r="A6" s="5" t="s">
        <v>100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ht="26.05" customHeight="1" spans="1:11">
      <c r="A7" s="33" t="s">
        <v>3</v>
      </c>
      <c r="B7" s="6">
        <f>C7+F7+I7</f>
        <v>2356.67811</v>
      </c>
      <c r="C7" s="6">
        <f>D7+E7</f>
        <v>2356.67811</v>
      </c>
      <c r="D7" s="9">
        <f>'6'!D6</f>
        <v>994.1753</v>
      </c>
      <c r="E7" s="9">
        <f>'6'!E6</f>
        <v>1362.50281</v>
      </c>
      <c r="F7" s="9"/>
      <c r="G7" s="9"/>
      <c r="H7" s="9"/>
      <c r="I7" s="9"/>
      <c r="J7" s="9"/>
      <c r="K7" s="9"/>
    </row>
    <row r="8" ht="26.05" customHeight="1" spans="1:11">
      <c r="A8" s="33"/>
      <c r="B8" s="6"/>
      <c r="C8" s="6"/>
      <c r="D8" s="9"/>
      <c r="E8" s="9"/>
      <c r="F8" s="9"/>
      <c r="G8" s="9"/>
      <c r="H8" s="9"/>
      <c r="I8" s="9"/>
      <c r="J8" s="9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opLeftCell="A10" workbookViewId="0">
      <selection activeCell="A4" sqref="A4:E24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1"/>
    </row>
    <row r="2" ht="26.05" customHeight="1" spans="1:5">
      <c r="A2" s="2" t="s">
        <v>160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0" t="s">
        <v>95</v>
      </c>
      <c r="B4" s="10"/>
      <c r="C4" s="10" t="s">
        <v>157</v>
      </c>
      <c r="D4" s="10"/>
      <c r="E4" s="10"/>
    </row>
    <row r="5" ht="26.05" customHeight="1" spans="1:5">
      <c r="A5" s="22" t="s">
        <v>161</v>
      </c>
      <c r="B5" s="22" t="s">
        <v>162</v>
      </c>
      <c r="C5" s="23" t="s">
        <v>100</v>
      </c>
      <c r="D5" s="22" t="s">
        <v>97</v>
      </c>
      <c r="E5" s="22" t="s">
        <v>98</v>
      </c>
    </row>
    <row r="6" ht="26.05" customHeight="1" spans="1:5">
      <c r="A6" s="18"/>
      <c r="B6" s="24" t="s">
        <v>100</v>
      </c>
      <c r="C6" s="25">
        <f>D6+E6+C16</f>
        <v>2356.68092</v>
      </c>
      <c r="D6" s="25">
        <f>D7+D13+D19</f>
        <v>994.1753</v>
      </c>
      <c r="E6" s="25">
        <f>E7+E13+E19+E16</f>
        <v>1362.50281</v>
      </c>
    </row>
    <row r="7" ht="26.05" customHeight="1" spans="1:5">
      <c r="A7" s="16" t="s">
        <v>163</v>
      </c>
      <c r="B7" s="16" t="s">
        <v>164</v>
      </c>
      <c r="C7" s="25">
        <f t="shared" ref="C7:C24" si="0">D7+E7</f>
        <v>135.5753</v>
      </c>
      <c r="D7" s="25">
        <f>D8+D11</f>
        <v>135.5753</v>
      </c>
      <c r="E7" s="25"/>
    </row>
    <row r="8" ht="26.05" customHeight="1" spans="1:5">
      <c r="A8" s="16" t="s">
        <v>165</v>
      </c>
      <c r="B8" s="16" t="s">
        <v>166</v>
      </c>
      <c r="C8" s="25">
        <f t="shared" si="0"/>
        <v>130.08</v>
      </c>
      <c r="D8" s="25">
        <f>D9+D10</f>
        <v>130.08</v>
      </c>
      <c r="E8" s="25"/>
    </row>
    <row r="9" ht="26.05" customHeight="1" spans="1:5">
      <c r="A9" s="17" t="s">
        <v>167</v>
      </c>
      <c r="B9" s="17" t="s">
        <v>168</v>
      </c>
      <c r="C9" s="25">
        <f t="shared" si="0"/>
        <v>21.92</v>
      </c>
      <c r="D9" s="25">
        <v>21.92</v>
      </c>
      <c r="E9" s="25"/>
    </row>
    <row r="10" ht="26.05" customHeight="1" spans="1:5">
      <c r="A10" s="17" t="s">
        <v>169</v>
      </c>
      <c r="B10" s="17" t="s">
        <v>170</v>
      </c>
      <c r="C10" s="25">
        <f t="shared" si="0"/>
        <v>108.16</v>
      </c>
      <c r="D10" s="13">
        <v>108.16</v>
      </c>
      <c r="E10" s="13"/>
    </row>
    <row r="11" ht="26.05" customHeight="1" spans="1:5">
      <c r="A11" s="16" t="s">
        <v>171</v>
      </c>
      <c r="B11" s="16" t="s">
        <v>172</v>
      </c>
      <c r="C11" s="25">
        <f t="shared" si="0"/>
        <v>5.4953</v>
      </c>
      <c r="D11" s="13">
        <f>D12</f>
        <v>5.4953</v>
      </c>
      <c r="E11" s="13"/>
    </row>
    <row r="12" ht="26.05" customHeight="1" spans="1:5">
      <c r="A12" s="17" t="s">
        <v>173</v>
      </c>
      <c r="B12" s="17" t="s">
        <v>172</v>
      </c>
      <c r="C12" s="25">
        <f t="shared" si="0"/>
        <v>5.4953</v>
      </c>
      <c r="D12" s="13">
        <v>5.4953</v>
      </c>
      <c r="E12" s="13"/>
    </row>
    <row r="13" ht="26.05" customHeight="1" spans="1:5">
      <c r="A13" s="26">
        <v>210</v>
      </c>
      <c r="B13" s="16" t="s">
        <v>174</v>
      </c>
      <c r="C13" s="25">
        <f t="shared" si="0"/>
        <v>52.17</v>
      </c>
      <c r="D13" s="13">
        <f>D14</f>
        <v>52.17</v>
      </c>
      <c r="E13" s="13"/>
    </row>
    <row r="14" ht="26.05" customHeight="1" spans="1:5">
      <c r="A14" s="26">
        <v>21011</v>
      </c>
      <c r="B14" s="16" t="s">
        <v>175</v>
      </c>
      <c r="C14" s="25">
        <f t="shared" si="0"/>
        <v>52.17</v>
      </c>
      <c r="D14" s="13">
        <f>D15</f>
        <v>52.17</v>
      </c>
      <c r="E14" s="13"/>
    </row>
    <row r="15" ht="26.05" customHeight="1" spans="1:5">
      <c r="A15" s="27">
        <v>2101101</v>
      </c>
      <c r="B15" s="17" t="s">
        <v>176</v>
      </c>
      <c r="C15" s="25">
        <f t="shared" si="0"/>
        <v>52.17</v>
      </c>
      <c r="D15" s="13">
        <v>52.17</v>
      </c>
      <c r="E15" s="13"/>
    </row>
    <row r="16" s="20" customFormat="1" ht="26.05" customHeight="1" spans="1:5">
      <c r="A16" s="26">
        <v>213</v>
      </c>
      <c r="B16" s="16" t="s">
        <v>177</v>
      </c>
      <c r="C16" s="28">
        <f t="shared" si="0"/>
        <v>0.00281</v>
      </c>
      <c r="D16" s="29"/>
      <c r="E16" s="29">
        <f>E17</f>
        <v>0.00281</v>
      </c>
    </row>
    <row r="17" ht="26.05" customHeight="1" spans="1:5">
      <c r="A17" s="27">
        <v>21305</v>
      </c>
      <c r="B17" s="17" t="s">
        <v>178</v>
      </c>
      <c r="C17" s="28">
        <f t="shared" si="0"/>
        <v>0.00281</v>
      </c>
      <c r="D17" s="29"/>
      <c r="E17" s="29">
        <f>E18</f>
        <v>0.00281</v>
      </c>
    </row>
    <row r="18" ht="26.05" customHeight="1" spans="1:5">
      <c r="A18" s="27">
        <v>2130599</v>
      </c>
      <c r="B18" s="17" t="s">
        <v>179</v>
      </c>
      <c r="C18" s="28">
        <f t="shared" si="0"/>
        <v>0.00281</v>
      </c>
      <c r="D18" s="29"/>
      <c r="E18" s="29">
        <v>0.00281</v>
      </c>
    </row>
    <row r="19" ht="26.05" customHeight="1" spans="1:5">
      <c r="A19" s="26">
        <v>214</v>
      </c>
      <c r="B19" s="30" t="s">
        <v>180</v>
      </c>
      <c r="C19" s="25">
        <f t="shared" si="0"/>
        <v>2168.93</v>
      </c>
      <c r="D19" s="13">
        <f>D20+D23</f>
        <v>806.43</v>
      </c>
      <c r="E19" s="13">
        <f>E20+E23</f>
        <v>1362.5</v>
      </c>
    </row>
    <row r="20" ht="26.05" customHeight="1" spans="1:5">
      <c r="A20" s="26">
        <v>21401</v>
      </c>
      <c r="B20" s="30" t="s">
        <v>181</v>
      </c>
      <c r="C20" s="25">
        <f t="shared" si="0"/>
        <v>1978.93</v>
      </c>
      <c r="D20" s="13">
        <f>D21+D22</f>
        <v>806.43</v>
      </c>
      <c r="E20" s="13">
        <f>E21+E22</f>
        <v>1172.5</v>
      </c>
    </row>
    <row r="21" ht="26.05" customHeight="1" spans="1:5">
      <c r="A21" s="27">
        <v>2140101</v>
      </c>
      <c r="B21" s="31" t="s">
        <v>182</v>
      </c>
      <c r="C21" s="25">
        <f t="shared" si="0"/>
        <v>806.43</v>
      </c>
      <c r="D21" s="13">
        <v>806.43</v>
      </c>
      <c r="E21" s="13"/>
    </row>
    <row r="22" ht="26.05" customHeight="1" spans="1:5">
      <c r="A22" s="27">
        <v>2140106</v>
      </c>
      <c r="B22" s="31" t="s">
        <v>183</v>
      </c>
      <c r="C22" s="25">
        <f t="shared" si="0"/>
        <v>1172.5</v>
      </c>
      <c r="D22" s="13"/>
      <c r="E22" s="13">
        <v>1172.5</v>
      </c>
    </row>
    <row r="23" ht="26.05" customHeight="1" spans="1:5">
      <c r="A23" s="26">
        <v>21499</v>
      </c>
      <c r="B23" s="30" t="s">
        <v>184</v>
      </c>
      <c r="C23" s="25">
        <f t="shared" si="0"/>
        <v>190</v>
      </c>
      <c r="D23" s="13"/>
      <c r="E23" s="13">
        <v>190</v>
      </c>
    </row>
    <row r="24" ht="26.05" customHeight="1" spans="1:5">
      <c r="A24" s="27">
        <v>2149901</v>
      </c>
      <c r="B24" s="31" t="s">
        <v>185</v>
      </c>
      <c r="C24" s="25">
        <f t="shared" si="0"/>
        <v>190</v>
      </c>
      <c r="D24" s="13"/>
      <c r="E24" s="13">
        <v>190</v>
      </c>
    </row>
    <row r="25" ht="16.35" customHeight="1"/>
    <row r="26" ht="16.35" customHeight="1" spans="1:5">
      <c r="A26" s="1" t="s">
        <v>86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scale="73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13" workbookViewId="0">
      <selection activeCell="A4" sqref="A4:E24"/>
    </sheetView>
  </sheetViews>
  <sheetFormatPr defaultColWidth="10" defaultRowHeight="13.5" outlineLevelCol="5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0" t="s">
        <v>187</v>
      </c>
      <c r="B4" s="10"/>
      <c r="C4" s="10" t="s">
        <v>188</v>
      </c>
      <c r="D4" s="10"/>
      <c r="E4" s="10"/>
    </row>
    <row r="5" ht="26.05" customHeight="1" spans="1:5">
      <c r="A5" s="10" t="s">
        <v>161</v>
      </c>
      <c r="B5" s="10" t="s">
        <v>162</v>
      </c>
      <c r="C5" s="10" t="s">
        <v>100</v>
      </c>
      <c r="D5" s="10" t="s">
        <v>189</v>
      </c>
      <c r="E5" s="10" t="s">
        <v>190</v>
      </c>
    </row>
    <row r="6" ht="26.05" customHeight="1" spans="1:5">
      <c r="A6" s="5" t="s">
        <v>191</v>
      </c>
      <c r="B6" s="4" t="s">
        <v>191</v>
      </c>
      <c r="C6" s="4">
        <v>1</v>
      </c>
      <c r="D6" s="4">
        <v>2</v>
      </c>
      <c r="E6" s="4">
        <v>3</v>
      </c>
    </row>
    <row r="7" ht="26.05" customHeight="1" spans="1:6">
      <c r="A7" s="10"/>
      <c r="B7" s="14" t="s">
        <v>100</v>
      </c>
      <c r="C7" s="8">
        <f>D7+E7</f>
        <v>994.17736</v>
      </c>
      <c r="D7" s="8">
        <f>D8+D16+D21</f>
        <v>943.09156</v>
      </c>
      <c r="E7" s="8">
        <f>E8+E16+E21</f>
        <v>51.0858</v>
      </c>
      <c r="F7" s="15"/>
    </row>
    <row r="8" ht="26.05" customHeight="1" spans="1:5">
      <c r="A8" s="16" t="s">
        <v>192</v>
      </c>
      <c r="B8" s="16" t="s">
        <v>193</v>
      </c>
      <c r="C8" s="8">
        <f t="shared" ref="C8:C23" si="0">D8+E8</f>
        <v>921.16696</v>
      </c>
      <c r="D8" s="8">
        <f>D9+D10+D11+D12+D13+D14+D15</f>
        <v>921.16696</v>
      </c>
      <c r="E8" s="8"/>
    </row>
    <row r="9" ht="26.05" customHeight="1" spans="1:5">
      <c r="A9" s="17" t="s">
        <v>194</v>
      </c>
      <c r="B9" s="17" t="s">
        <v>195</v>
      </c>
      <c r="C9" s="8">
        <f t="shared" si="0"/>
        <v>341.07606</v>
      </c>
      <c r="D9" s="8">
        <v>341.07606</v>
      </c>
      <c r="E9" s="8"/>
    </row>
    <row r="10" ht="26.05" customHeight="1" spans="1:5">
      <c r="A10" s="17" t="s">
        <v>196</v>
      </c>
      <c r="B10" s="17" t="s">
        <v>197</v>
      </c>
      <c r="C10" s="8">
        <f t="shared" si="0"/>
        <v>128.115</v>
      </c>
      <c r="D10" s="8">
        <f>54.9681+27.4301+45.7168</f>
        <v>128.115</v>
      </c>
      <c r="E10" s="8"/>
    </row>
    <row r="11" ht="26.05" customHeight="1" spans="1:5">
      <c r="A11" s="17">
        <v>30103</v>
      </c>
      <c r="B11" s="17" t="s">
        <v>198</v>
      </c>
      <c r="C11" s="8">
        <f t="shared" si="0"/>
        <v>131.4336</v>
      </c>
      <c r="D11" s="8">
        <f>4.0536+127.38</f>
        <v>131.4336</v>
      </c>
      <c r="E11" s="8"/>
    </row>
    <row r="12" ht="26.05" customHeight="1" spans="1:5">
      <c r="A12" s="17" t="s">
        <v>199</v>
      </c>
      <c r="B12" s="17" t="s">
        <v>200</v>
      </c>
      <c r="C12" s="8">
        <f t="shared" si="0"/>
        <v>154.7179</v>
      </c>
      <c r="D12" s="8">
        <f>154.7179</f>
        <v>154.7179</v>
      </c>
      <c r="E12" s="8"/>
    </row>
    <row r="13" ht="26.05" customHeight="1" spans="1:5">
      <c r="A13" s="17">
        <v>30108</v>
      </c>
      <c r="B13" s="17" t="s">
        <v>201</v>
      </c>
      <c r="C13" s="8">
        <f t="shared" si="0"/>
        <v>108.1571</v>
      </c>
      <c r="D13" s="8">
        <v>108.1571</v>
      </c>
      <c r="E13" s="8"/>
    </row>
    <row r="14" ht="26.05" customHeight="1" spans="1:5">
      <c r="A14" s="17">
        <v>30110</v>
      </c>
      <c r="B14" s="17" t="s">
        <v>202</v>
      </c>
      <c r="C14" s="8">
        <f t="shared" si="0"/>
        <v>52.1721</v>
      </c>
      <c r="D14" s="8">
        <f>38.4021+13.77</f>
        <v>52.1721</v>
      </c>
      <c r="E14" s="8"/>
    </row>
    <row r="15" ht="26.05" customHeight="1" spans="1:5">
      <c r="A15" s="17">
        <v>30112</v>
      </c>
      <c r="B15" s="17" t="s">
        <v>203</v>
      </c>
      <c r="C15" s="8">
        <f t="shared" si="0"/>
        <v>5.4952</v>
      </c>
      <c r="D15" s="8">
        <f>2.1944+3.3008</f>
        <v>5.4952</v>
      </c>
      <c r="E15" s="8"/>
    </row>
    <row r="16" ht="26.05" customHeight="1" spans="1:5">
      <c r="A16" s="16" t="s">
        <v>204</v>
      </c>
      <c r="B16" s="16" t="s">
        <v>205</v>
      </c>
      <c r="C16" s="8">
        <f t="shared" si="0"/>
        <v>51.0858</v>
      </c>
      <c r="D16" s="8"/>
      <c r="E16" s="8">
        <f>E17+E18+E19+E20</f>
        <v>51.0858</v>
      </c>
    </row>
    <row r="17" ht="26.05" customHeight="1" spans="1:5">
      <c r="A17" s="17" t="s">
        <v>206</v>
      </c>
      <c r="B17" s="17" t="s">
        <v>190</v>
      </c>
      <c r="C17" s="8">
        <f t="shared" si="0"/>
        <v>33</v>
      </c>
      <c r="D17" s="8"/>
      <c r="E17" s="8">
        <v>33</v>
      </c>
    </row>
    <row r="18" ht="26.05" customHeight="1" spans="1:5">
      <c r="A18" s="17">
        <v>30228</v>
      </c>
      <c r="B18" s="17" t="s">
        <v>207</v>
      </c>
      <c r="C18" s="8">
        <f t="shared" si="0"/>
        <v>5.486</v>
      </c>
      <c r="D18" s="8"/>
      <c r="E18" s="8">
        <v>5.486</v>
      </c>
    </row>
    <row r="19" ht="26.05" customHeight="1" spans="1:5">
      <c r="A19" s="17">
        <v>30229</v>
      </c>
      <c r="B19" s="17" t="s">
        <v>208</v>
      </c>
      <c r="C19" s="8">
        <f t="shared" si="0"/>
        <v>4.8598</v>
      </c>
      <c r="D19" s="8"/>
      <c r="E19" s="8">
        <v>4.8598</v>
      </c>
    </row>
    <row r="20" ht="26.05" customHeight="1" spans="1:5">
      <c r="A20" s="17">
        <v>30239</v>
      </c>
      <c r="B20" s="17" t="s">
        <v>209</v>
      </c>
      <c r="C20" s="8">
        <f t="shared" si="0"/>
        <v>7.74</v>
      </c>
      <c r="D20" s="8"/>
      <c r="E20" s="8">
        <v>7.74</v>
      </c>
    </row>
    <row r="21" ht="26.05" customHeight="1" spans="1:5">
      <c r="A21" s="16">
        <v>303</v>
      </c>
      <c r="B21" s="16" t="s">
        <v>210</v>
      </c>
      <c r="C21" s="8">
        <f t="shared" si="0"/>
        <v>21.9246</v>
      </c>
      <c r="D21" s="8">
        <f>D22+D23</f>
        <v>21.9246</v>
      </c>
      <c r="E21" s="8"/>
    </row>
    <row r="22" ht="26.05" customHeight="1" spans="1:5">
      <c r="A22" s="17">
        <v>30302</v>
      </c>
      <c r="B22" s="17" t="s">
        <v>211</v>
      </c>
      <c r="C22" s="8">
        <f t="shared" si="0"/>
        <v>20.4266</v>
      </c>
      <c r="D22" s="8">
        <v>20.4266</v>
      </c>
      <c r="E22" s="8"/>
    </row>
    <row r="23" ht="26.05" customHeight="1" spans="1:5">
      <c r="A23" s="17">
        <v>30305</v>
      </c>
      <c r="B23" s="17" t="s">
        <v>212</v>
      </c>
      <c r="C23" s="8">
        <f t="shared" si="0"/>
        <v>1.498</v>
      </c>
      <c r="D23" s="13">
        <v>1.498</v>
      </c>
      <c r="E23" s="13"/>
    </row>
    <row r="24" ht="26.05" customHeight="1" spans="1:5">
      <c r="A24" s="18"/>
      <c r="B24" s="18"/>
      <c r="C24" s="19"/>
      <c r="D24" s="6"/>
      <c r="E24" s="6"/>
    </row>
    <row r="25" ht="16.35" customHeight="1" spans="1:5">
      <c r="A25" s="1"/>
      <c r="B25" s="1"/>
      <c r="C25" s="1"/>
      <c r="D25" s="1"/>
      <c r="E25" s="1"/>
    </row>
    <row r="26" ht="16.35" customHeight="1" spans="1:5">
      <c r="A26" s="1" t="s">
        <v>86</v>
      </c>
      <c r="B26" s="1"/>
      <c r="C26" s="1"/>
      <c r="D26" s="1"/>
      <c r="E26" s="1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12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北城以北丨丶</cp:lastModifiedBy>
  <dcterms:created xsi:type="dcterms:W3CDTF">2026-02-24T08:38:00Z</dcterms:created>
  <dcterms:modified xsi:type="dcterms:W3CDTF">2026-03-03T02:44:26Z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