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832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<sst xmlns="http://schemas.openxmlformats.org/spreadsheetml/2006/main" count="433" uniqueCount="317">
  <si>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</si>
  <si>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</si>
  <si>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</si>
  <si>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</si>
  <si>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</si>
  <si>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</si>
  <si>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</si>
  <si>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</si>
  <si>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>高鹏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</si>
  <si>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</si>
  <si>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</si>
  <si>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</si>
  <si>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</si>
  <si>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</si>
  <si>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</si>
  <si>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</si>
  <si>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</si>
  <si>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</si>
  <si>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</si>
  <si>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</si>
  <si>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</si>
  <si>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</si>
  <si>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</si>
  <si>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</si>
  <si>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</si>
  <si>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</si>
  <si>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</si>
  <si>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</si>
  <si>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</si>
  <si>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</si>
  <si>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</si>
  <si>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</si>
  <si>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</si>
  <si>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</si>
  <si>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</si>
  <si>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</si>
  <si>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</si>
  <si>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</si>
  <si>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</si>
  <si>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</si>
  <si>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</si>
  <si>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</si>
  <si>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</si>
  <si>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</si>
  <si>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</si>
  <si>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</si>
  <si>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</si>
  <si>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</si>
  <si>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</si>
  <si>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</si>
  <si>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</si>
  <si>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</si>
  <si>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</si>
  <si>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</si>
  <si>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</si>
  <si>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</si>
  <si>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</si>
  <si>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</si>
  <si>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</si>
  <si>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</si>
  <si>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</si>
  <si>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</si>
  <si>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</si>
  <si>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</si>
  <si>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</si>
  <si>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</si>
  <si>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</si>
  <si>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</si>
  <si>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</si>
  <si>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</si>
  <si>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</si>
  <si>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</si>
  <si>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</si>
  <si>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</si>
  <si>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</si>
  <si>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</si>
  <si>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</si>
  <si>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</si>
  <si>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</si>
  <si>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</si>
  <si>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</si>
  <si>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</si>
  <si>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</si>
  <si>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</si>
  <si>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</si>
  <si>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</si>
  <si>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</si>
  <si>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</si>
  <si>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</si>
  <si>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</si>
  <si>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</si>
  <si>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</si>
  <si>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</si>
  <si>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</si>
  <si>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</si>
  <si>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</si>
  <si>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</si>
  <si>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</si>
  <si>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</si>
  <si>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</si>
  <si>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</si>
  <si>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</si>
  <si>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</si>
  <si>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</si>
  <si>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</si>
  <si>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</si>
  <si>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</si>
  <si>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</si>
  <si>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</si>
  <si>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功能科目名称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</si>
  <si>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</si>
  <si>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</si>
  <si>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</si>
  <si>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</si>
  <si>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</si>
  <si>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</si>
  <si>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</si>
  <si>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</si>
  <si>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</si>
  <si>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</si>
  <si>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</si>
  <si>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</si>
  <si>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</si>
  <si>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</si>
  <si>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</si>
  <si>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</si>
  <si>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</si>
  <si>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</si>
  <si>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</si>
  <si>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</si>
  <si>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</si>
  <si>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</si>
  <si>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</si>
  <si>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</si>
  <si>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</si>
  <si>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</si>
  <si>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</si>
  <si>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</si>
  <si>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</si>
  <si>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</si>
  <si>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</si>
  <si>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</si>
  <si>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</si>
  <si>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</si>
  <si>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</si>
  <si>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</si>
  <si>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</si>
  <si>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</si>
  <si>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</si>
  <si>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</si>
  <si>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</si>
  <si>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</si>
  <si>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</si>
  <si>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</si>
  <si>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</si>
  <si>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</si>
  <si>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</si>
  <si>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</si>
  <si>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</si>
  <si>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</si>
  <si>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</si>
  <si>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</si>
  <si>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</si>
  <si>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</si>
  <si>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</si>
  <si>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</si>
  <si>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</si>
  <si>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</si>
  <si>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</si>
  <si>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</si>
  <si>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</si>
  <si>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</si>
  <si>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003001宁县人民政府办公室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</si>
  <si>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</si>
  <si>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</si>
  <si>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</si>
  <si>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</si>
  <si>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</si>
  <si>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</si>
  <si>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</si>
  <si>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</si>
  <si>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</si>
  <si>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</si>
  <si>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</si>
  <si>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</si>
  <si>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</si>
  <si>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</si>
  <si>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</si>
  <si>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</si>
  <si>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</si>
  <si>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</si>
  <si>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</si>
  <si>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</si>
  <si>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</si>
  <si>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</si>
  <si>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</si>
  <si>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</si>
  <si>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</si>
  <si>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</si>
  <si>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</si>
  <si>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</si>
  <si>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</si>
  <si>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</si>
  <si>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</si>
  <si>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</si>
  <si>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</si>
  <si>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</si>
  <si>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</si>
  <si>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</si>
  <si>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</si>
  <si>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</si>
  <si>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</si>
  <si>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</si>
  <si>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</si>
  <si>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</si>
  <si>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</si>
  <si>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</si>
  <si>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</si>
  <si>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</si>
  <si>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</si>
  <si>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</si>
  <si>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</si>
  <si>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</si>
  <si>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</si>
  <si>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</si>
  <si>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</si>
  <si>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</si>
  <si>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</si>
  <si>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</si>
  <si>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</si>
  <si>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</si>
  <si>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</si>
  <si>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</si>
  <si>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</si>
  <si>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</si>
  <si>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</si>
  <si>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</si>
  <si>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</si>
  <si>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单位：宁县人民政府办公室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</si>
  <si>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</si>
  <si>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</si>
  <si>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</si>
  <si>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</si>
  <si>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</si>
  <si>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</si>
  <si>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</si>
  <si>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宁县人民政府办公室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</si>
  <si>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</si>
  <si>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</si>
  <si>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</si>
  <si>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</si>
  <si>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</si>
  <si>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</si>
  <si>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</si>
  <si>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</si>
  <si>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</si>
  <si>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</si>
  <si>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方等田</t>
  </si>
  <si>
    <t>联系电话</t>
  </si>
  <si>
    <t>部门（单位）职能</t>
  </si>
  <si>
    <t>依据</t>
  </si>
  <si>
    <t>职能概述</t>
  </si>
  <si>
    <t>宁县人民政府办公室负责处理县政府的日常政务、事务工作；协调县政府决定事项的实施；协调县政府领导的公务活动；审核基层向县政府的请示事项和工作意见，按程序报批；协调县政府工作部门、直属事业机构之间的关系；协调处置有关突发事件、重大事故；组织办理县人大代表、政协委员的批评、建议、提案、意见和县人大、政协机关的专项督办文件；对全县政府系统的办公室工作进行业务指导和培训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</si>
  <si>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</si>
  <si>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</si>
  <si>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</si>
  <si>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</si>
  <si>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</si>
  <si>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</si>
  <si>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</si>
  <si>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宁县应急综合事务中心，宁县电子政务信息与信息资源服务中心，宁县政务服务中心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</si>
  <si>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</si>
  <si>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</si>
  <si>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</si>
  <si>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</si>
  <si>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</si>
  <si>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</si>
  <si>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我单位根据单位职能及工作实际，建立了学习制度、机关党建工作制度、党风廉政建设制度、考勤制度、值班制度、办文、办会、办事制度、信息制度、保密工作制度、档案管理制度、文档机要工作制度、财务管理制度、公车管理制度、公务接待制度等，各项制度的建立，进一步加强了县政府办公室规范化、科学化、制度化管理，为切实提高“三服务”工作水平奠定了坚实的基础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</si>
  <si>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</si>
  <si>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</si>
  <si>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</si>
  <si>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</si>
  <si>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</si>
  <si>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</si>
  <si>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</si>
  <si>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</si>
  <si>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</si>
  <si>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</si>
  <si>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</si>
  <si>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</si>
  <si>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</si>
  <si>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</si>
  <si>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</si>
  <si>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</si>
  <si>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</si>
  <si>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</si>
  <si>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</si>
  <si>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</si>
  <si>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</si>
  <si>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</si>
  <si>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</si>
  <si>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机要、应急保障及政务中心电子政务平台系统运维项目</t>
  </si>
  <si>
    <t>一级项目名称</t>
  </si>
  <si>
    <t>二级项目名称</t>
  </si>
  <si>
    <t>项目类型</t>
  </si>
  <si>
    <t>特定目标类</t>
  </si>
  <si>
    <t>资金用途</t>
  </si>
  <si>
    <t>保障政府机要文件传输及应急通信工作顺利开展保障政务内网、政务外网及政务平台系统正常运行</t>
  </si>
  <si>
    <t>资金性质</t>
  </si>
  <si>
    <t>一般公共预算资金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</si>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</sst>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  <numFmt numFmtId="179" formatCode="#,##0.00_ ;[Red]\-#,##0.00\ "/>
    <numFmt numFmtId="180" formatCode="#0.00"/>
    <numFmt numFmtId="181" formatCode="yyyy/mm/dd"/>
  </numFmts>
  <fonts count="59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0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9" borderId="11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1" fillId="13" borderId="14" applyNumberFormat="0" applyAlignment="0" applyProtection="0">
      <alignment vertical="center"/>
    </xf>
    <xf numFmtId="0" fontId="52" fillId="13" borderId="10" applyNumberFormat="0" applyAlignment="0" applyProtection="0">
      <alignment vertical="center"/>
    </xf>
    <xf numFmtId="0" fontId="53" fillId="14" borderId="15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8" fillId="0" borderId="0"/>
  </cellStyleXfs>
  <cellXfs count="1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indent="2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8" fillId="0" borderId="0" xfId="0" applyFont="1" applyFill="1" applyAlignment="1"/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/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177" fontId="27" fillId="0" borderId="8" xfId="0" applyNumberFormat="1" applyFont="1" applyFill="1" applyBorder="1" applyAlignment="1" applyProtection="1">
      <alignment horizontal="center" vertical="center"/>
    </xf>
    <xf numFmtId="49" fontId="27" fillId="0" borderId="8" xfId="0" applyNumberFormat="1" applyFont="1" applyFill="1" applyBorder="1" applyAlignment="1" applyProtection="1">
      <alignment horizontal="left" vertical="center" wrapText="1"/>
    </xf>
    <xf numFmtId="49" fontId="27" fillId="0" borderId="8" xfId="0" applyNumberFormat="1" applyFont="1" applyFill="1" applyBorder="1" applyAlignment="1" applyProtection="1">
      <alignment horizontal="center" vertical="center"/>
    </xf>
    <xf numFmtId="176" fontId="27" fillId="0" borderId="8" xfId="0" applyNumberFormat="1" applyFont="1" applyFill="1" applyBorder="1" applyAlignment="1" applyProtection="1">
      <alignment horizontal="right" vertical="center"/>
    </xf>
    <xf numFmtId="0" fontId="17" fillId="0" borderId="1" xfId="0" applyFont="1" applyBorder="1" applyAlignment="1">
      <alignment vertical="center" wrapText="1"/>
    </xf>
    <xf numFmtId="177" fontId="23" fillId="0" borderId="8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178" fontId="22" fillId="0" borderId="1" xfId="0" applyNumberFormat="1" applyFont="1" applyFill="1" applyBorder="1" applyAlignment="1">
      <alignment horizontal="right" vertical="center" wrapText="1"/>
    </xf>
    <xf numFmtId="179" fontId="23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30" fillId="0" borderId="6" xfId="0" applyFont="1" applyBorder="1" applyAlignment="1">
      <alignment vertical="center" wrapText="1"/>
    </xf>
    <xf numFmtId="178" fontId="23" fillId="0" borderId="1" xfId="0" applyNumberFormat="1" applyFont="1" applyFill="1" applyBorder="1" applyAlignment="1" applyProtection="1">
      <alignment horizontal="center" vertical="center"/>
    </xf>
    <xf numFmtId="178" fontId="30" fillId="0" borderId="6" xfId="0" applyNumberFormat="1" applyFont="1" applyBorder="1" applyAlignment="1">
      <alignment horizontal="right" vertical="center" wrapText="1"/>
    </xf>
    <xf numFmtId="0" fontId="30" fillId="0" borderId="6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178" fontId="18" fillId="0" borderId="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" fontId="30" fillId="3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 applyProtection="1">
      <alignment horizontal="right" vertical="center" wrapText="1"/>
    </xf>
    <xf numFmtId="176" fontId="23" fillId="0" borderId="1" xfId="0" applyNumberFormat="1" applyFont="1" applyFill="1" applyBorder="1" applyAlignment="1" applyProtection="1">
      <alignment horizontal="right" vertical="center" wrapText="1"/>
    </xf>
    <xf numFmtId="179" fontId="23" fillId="0" borderId="1" xfId="0" applyNumberFormat="1" applyFont="1" applyFill="1" applyBorder="1" applyAlignment="1" applyProtection="1">
      <alignment horizontal="right" vertical="center"/>
    </xf>
    <xf numFmtId="0" fontId="30" fillId="0" borderId="6" xfId="0" applyFont="1" applyBorder="1" applyAlignment="1">
      <alignment horizontal="center" vertical="center" wrapText="1"/>
    </xf>
    <xf numFmtId="4" fontId="30" fillId="0" borderId="6" xfId="0" applyNumberFormat="1" applyFont="1" applyBorder="1" applyAlignment="1">
      <alignment horizontal="right" vertical="center" wrapText="1"/>
    </xf>
    <xf numFmtId="4" fontId="30" fillId="0" borderId="6" xfId="0" applyNumberFormat="1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180" fontId="17" fillId="0" borderId="6" xfId="0" applyNumberFormat="1" applyFont="1" applyBorder="1" applyAlignment="1">
      <alignment horizontal="right" vertical="center" wrapText="1"/>
    </xf>
    <xf numFmtId="179" fontId="23" fillId="0" borderId="8" xfId="0" applyNumberFormat="1" applyFont="1" applyFill="1" applyBorder="1" applyAlignment="1" applyProtection="1">
      <alignment horizontal="right" vertical="center" wrapText="1"/>
    </xf>
    <xf numFmtId="180" fontId="31" fillId="0" borderId="6" xfId="0" applyNumberFormat="1" applyFont="1" applyBorder="1" applyAlignment="1">
      <alignment horizontal="right" vertical="center" wrapText="1"/>
    </xf>
    <xf numFmtId="4" fontId="17" fillId="0" borderId="6" xfId="0" applyNumberFormat="1" applyFont="1" applyBorder="1" applyAlignment="1">
      <alignment vertical="center" wrapText="1"/>
    </xf>
    <xf numFmtId="180" fontId="30" fillId="0" borderId="6" xfId="0" applyNumberFormat="1" applyFont="1" applyBorder="1" applyAlignment="1">
      <alignment vertical="center" wrapText="1"/>
    </xf>
    <xf numFmtId="180" fontId="30" fillId="0" borderId="6" xfId="0" applyNumberFormat="1" applyFont="1" applyBorder="1" applyAlignment="1">
      <alignment horizontal="right" vertical="center" wrapText="1"/>
    </xf>
    <xf numFmtId="0" fontId="17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49" applyNumberFormat="1" applyFont="1" applyFill="1" applyBorder="1" applyAlignment="1" applyProtection="1">
      <alignment horizontal="right" vertical="center" wrapText="1"/>
    </xf>
    <xf numFmtId="179" fontId="32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15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right" vertical="center" wrapText="1"/>
    </xf>
    <xf numFmtId="4" fontId="15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4" fontId="34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81" fontId="17" fillId="0" borderId="0" xfId="0" applyNumberFormat="1" applyFont="1" applyBorder="1" applyAlignment="1">
      <alignment vertical="center" wrapText="1"/>
    </xf>
    <xf numFmtId="0" fontId="23" fillId="0" borderId="1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7" sqref="J17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14.3" customHeight="1" spans="1:1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2.75" customHeight="1" spans="1:11">
      <c r="A3" s="38"/>
      <c r="B3" s="38" t="s">
        <v>0</v>
      </c>
      <c r="C3" s="124"/>
      <c r="D3" s="124"/>
      <c r="E3" s="38"/>
      <c r="F3" s="38"/>
      <c r="G3" s="38"/>
      <c r="H3" s="38"/>
      <c r="I3" s="38"/>
      <c r="J3" s="38"/>
      <c r="K3" s="38"/>
    </row>
    <row r="4" ht="22.75" customHeight="1" spans="1:11">
      <c r="A4" s="38"/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</row>
    <row r="5" ht="14.3" customHeight="1" spans="1:1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ht="78.55" customHeight="1" spans="1:11">
      <c r="A6" s="35"/>
      <c r="B6" s="125" t="s">
        <v>2</v>
      </c>
      <c r="C6" s="125"/>
      <c r="D6" s="125"/>
      <c r="E6" s="125"/>
      <c r="F6" s="125"/>
      <c r="G6" s="125"/>
      <c r="H6" s="125"/>
      <c r="I6" s="125"/>
      <c r="J6" s="125"/>
      <c r="K6" s="125"/>
    </row>
    <row r="7" ht="22.75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2.75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2.75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2.75" customHeight="1" spans="1:11">
      <c r="A10" s="38"/>
      <c r="B10" s="38" t="s">
        <v>3</v>
      </c>
      <c r="C10" s="38"/>
      <c r="F10" s="126" t="s">
        <v>4</v>
      </c>
      <c r="G10" s="127"/>
      <c r="H10" s="38"/>
      <c r="I10" s="38"/>
      <c r="J10" s="38"/>
      <c r="K10" s="38"/>
    </row>
    <row r="11" ht="22.75" customHeight="1" spans="1:1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ht="22.75" customHeight="1" spans="1:11">
      <c r="A12" s="38"/>
      <c r="B12" s="126" t="s">
        <v>5</v>
      </c>
      <c r="C12" s="126"/>
      <c r="D12" s="38"/>
      <c r="E12" s="126" t="s">
        <v>6</v>
      </c>
      <c r="F12" s="35"/>
      <c r="G12" s="38"/>
      <c r="H12" s="126" t="s">
        <v>7</v>
      </c>
      <c r="I12" s="35" t="s">
        <v>8</v>
      </c>
      <c r="J12" s="38"/>
      <c r="K12" s="38"/>
    </row>
    <row r="13" ht="14.3" customHeight="1" spans="1:11">
      <c r="A13" s="35"/>
      <c r="B13" s="35"/>
      <c r="C13" s="35" t="s">
        <v>9</v>
      </c>
      <c r="D13" s="35"/>
      <c r="E13" s="35"/>
      <c r="F13" s="35"/>
      <c r="G13" s="35"/>
      <c r="H13" s="35"/>
      <c r="I13" s="35"/>
      <c r="J13" s="35"/>
      <c r="K13" s="35"/>
    </row>
    <row r="14" ht="14.3" customHeight="1" spans="1:1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</row>
    <row r="15" ht="14.3" customHeight="1" spans="1:1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35"/>
      <c r="B1" s="35"/>
    </row>
    <row r="2" ht="39.15" customHeight="1" spans="1:3">
      <c r="A2" s="35"/>
      <c r="B2" s="120" t="s">
        <v>10</v>
      </c>
      <c r="C2" s="120"/>
    </row>
    <row r="3" ht="29.35" customHeight="1" spans="1:3">
      <c r="A3" s="121"/>
      <c r="B3" s="122" t="s">
        <v>11</v>
      </c>
      <c r="C3" s="122" t="s">
        <v>12</v>
      </c>
    </row>
    <row r="4" ht="28.45" customHeight="1" spans="1:3">
      <c r="A4" s="113"/>
      <c r="B4" s="123" t="s">
        <v>13</v>
      </c>
      <c r="C4" s="75" t="s">
        <v>14</v>
      </c>
    </row>
    <row r="5" ht="28.45" customHeight="1" spans="1:3">
      <c r="A5" s="113"/>
      <c r="B5" s="123" t="s">
        <v>15</v>
      </c>
      <c r="C5" s="75" t="s">
        <v>16</v>
      </c>
    </row>
    <row r="6" ht="28.45" customHeight="1" spans="1:3">
      <c r="A6" s="113"/>
      <c r="B6" s="123" t="s">
        <v>17</v>
      </c>
      <c r="C6" s="75" t="s">
        <v>18</v>
      </c>
    </row>
    <row r="7" ht="28.45" customHeight="1" spans="1:3">
      <c r="A7" s="113"/>
      <c r="B7" s="123" t="s">
        <v>19</v>
      </c>
      <c r="C7" s="75"/>
    </row>
    <row r="8" ht="28.45" customHeight="1" spans="1:3">
      <c r="A8" s="113"/>
      <c r="B8" s="123" t="s">
        <v>20</v>
      </c>
      <c r="C8" s="75" t="s">
        <v>21</v>
      </c>
    </row>
    <row r="9" ht="28.45" customHeight="1" spans="1:3">
      <c r="A9" s="113"/>
      <c r="B9" s="123" t="s">
        <v>22</v>
      </c>
      <c r="C9" s="75" t="s">
        <v>23</v>
      </c>
    </row>
    <row r="10" ht="28.45" customHeight="1" spans="1:3">
      <c r="A10" s="113"/>
      <c r="B10" s="123" t="s">
        <v>24</v>
      </c>
      <c r="C10" s="75" t="s">
        <v>25</v>
      </c>
    </row>
    <row r="11" ht="28.45" customHeight="1" spans="1:3">
      <c r="A11" s="113"/>
      <c r="B11" s="123" t="s">
        <v>26</v>
      </c>
      <c r="C11" s="75" t="s">
        <v>27</v>
      </c>
    </row>
    <row r="12" ht="28.45" customHeight="1" spans="1:3">
      <c r="A12" s="113"/>
      <c r="B12" s="123" t="s">
        <v>28</v>
      </c>
      <c r="C12" s="75"/>
    </row>
    <row r="13" ht="28.45" customHeight="1" spans="1:3">
      <c r="A13" s="35"/>
      <c r="B13" s="123" t="s">
        <v>29</v>
      </c>
      <c r="C13" s="75"/>
    </row>
    <row r="14" ht="28.45" customHeight="1" spans="1:3">
      <c r="A14" s="35"/>
      <c r="B14" s="123" t="s">
        <v>30</v>
      </c>
      <c r="C14" s="75" t="s">
        <v>14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42"/>
  <sheetViews>
    <sheetView workbookViewId="0">
      <selection activeCell="C11" sqref="C11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35"/>
      <c r="B1" s="35"/>
      <c r="C1" s="35"/>
      <c r="D1" s="35"/>
    </row>
    <row r="2" ht="39.85" customHeight="1" spans="1:4">
      <c r="A2" s="36" t="s">
        <v>31</v>
      </c>
      <c r="B2" s="36"/>
      <c r="C2" s="36"/>
      <c r="D2" s="36"/>
    </row>
    <row r="3" ht="22.75" customHeight="1" spans="1:4">
      <c r="A3" s="113"/>
      <c r="B3" s="113"/>
      <c r="C3" s="113"/>
      <c r="D3" s="114" t="s">
        <v>32</v>
      </c>
    </row>
    <row r="4" ht="22.75" customHeight="1" spans="1:4">
      <c r="A4" s="92" t="s">
        <v>33</v>
      </c>
      <c r="B4" s="92"/>
      <c r="C4" s="92" t="s">
        <v>34</v>
      </c>
      <c r="D4" s="92"/>
    </row>
    <row r="5" ht="22.75" customHeight="1" spans="1:4">
      <c r="A5" s="92" t="s">
        <v>35</v>
      </c>
      <c r="B5" s="92" t="s">
        <v>36</v>
      </c>
      <c r="C5" s="92" t="s">
        <v>35</v>
      </c>
      <c r="D5" s="92" t="s">
        <v>36</v>
      </c>
    </row>
    <row r="6" ht="22.75" customHeight="1" spans="1:4">
      <c r="A6" s="115" t="s">
        <v>37</v>
      </c>
      <c r="B6" s="108">
        <v>4734699</v>
      </c>
      <c r="C6" s="115" t="s">
        <v>38</v>
      </c>
      <c r="D6" s="108">
        <v>4633215</v>
      </c>
    </row>
    <row r="7" ht="22.75" customHeight="1" spans="1:4">
      <c r="A7" s="115" t="s">
        <v>39</v>
      </c>
      <c r="B7" s="99"/>
      <c r="C7" s="115" t="s">
        <v>40</v>
      </c>
      <c r="D7" s="116"/>
    </row>
    <row r="8" ht="22.75" customHeight="1" spans="1:4">
      <c r="A8" s="115" t="s">
        <v>41</v>
      </c>
      <c r="B8" s="99"/>
      <c r="C8" s="115" t="s">
        <v>42</v>
      </c>
      <c r="D8" s="116"/>
    </row>
    <row r="9" ht="22.75" customHeight="1" spans="1:4">
      <c r="A9" s="115" t="s">
        <v>43</v>
      </c>
      <c r="B9" s="99"/>
      <c r="C9" s="115" t="s">
        <v>44</v>
      </c>
      <c r="D9" s="116"/>
    </row>
    <row r="10" ht="22.75" customHeight="1" spans="1:4">
      <c r="A10" s="115" t="s">
        <v>45</v>
      </c>
      <c r="B10" s="99"/>
      <c r="C10" s="115" t="s">
        <v>46</v>
      </c>
      <c r="D10" s="116"/>
    </row>
    <row r="11" ht="22.75" customHeight="1" spans="1:4">
      <c r="A11" s="115" t="s">
        <v>47</v>
      </c>
      <c r="B11" s="99"/>
      <c r="C11" s="115" t="s">
        <v>48</v>
      </c>
      <c r="D11" s="116"/>
    </row>
    <row r="12" ht="22.75" customHeight="1" spans="1:4">
      <c r="A12" s="115" t="s">
        <v>49</v>
      </c>
      <c r="B12" s="99"/>
      <c r="C12" s="115" t="s">
        <v>50</v>
      </c>
      <c r="D12" s="116"/>
    </row>
    <row r="13" ht="22.75" customHeight="1" spans="1:4">
      <c r="A13" s="115" t="s">
        <v>51</v>
      </c>
      <c r="B13" s="99"/>
      <c r="C13" s="115" t="s">
        <v>52</v>
      </c>
      <c r="D13" s="108">
        <v>101484</v>
      </c>
    </row>
    <row r="14" ht="22.75" customHeight="1" spans="1:4">
      <c r="A14" s="115" t="s">
        <v>53</v>
      </c>
      <c r="B14" s="99"/>
      <c r="C14" s="115" t="s">
        <v>54</v>
      </c>
      <c r="D14" s="116"/>
    </row>
    <row r="15" ht="22.75" customHeight="1" spans="1:4">
      <c r="A15" s="115"/>
      <c r="B15" s="117"/>
      <c r="C15" s="115" t="s">
        <v>55</v>
      </c>
      <c r="D15" s="116"/>
    </row>
    <row r="16" ht="22.75" customHeight="1" spans="1:4">
      <c r="A16" s="115"/>
      <c r="B16" s="117"/>
      <c r="C16" s="115" t="s">
        <v>56</v>
      </c>
      <c r="D16" s="116"/>
    </row>
    <row r="17" ht="22.75" customHeight="1" spans="1:4">
      <c r="A17" s="115"/>
      <c r="B17" s="117"/>
      <c r="C17" s="115" t="s">
        <v>57</v>
      </c>
      <c r="D17" s="116"/>
    </row>
    <row r="18" ht="22.75" customHeight="1" spans="1:4">
      <c r="A18" s="115"/>
      <c r="B18" s="117"/>
      <c r="C18" s="115" t="s">
        <v>58</v>
      </c>
      <c r="D18" s="116"/>
    </row>
    <row r="19" ht="22.75" customHeight="1" spans="1:4">
      <c r="A19" s="115"/>
      <c r="B19" s="117"/>
      <c r="C19" s="115" t="s">
        <v>59</v>
      </c>
      <c r="D19" s="116"/>
    </row>
    <row r="20" ht="22.75" customHeight="1" spans="1:4">
      <c r="A20" s="118"/>
      <c r="B20" s="119"/>
      <c r="C20" s="115" t="s">
        <v>60</v>
      </c>
      <c r="D20" s="116"/>
    </row>
    <row r="21" ht="22.75" customHeight="1" spans="1:4">
      <c r="A21" s="118"/>
      <c r="B21" s="119"/>
      <c r="C21" s="115" t="s">
        <v>61</v>
      </c>
      <c r="D21" s="116"/>
    </row>
    <row r="22" ht="22.75" customHeight="1" spans="1:4">
      <c r="A22" s="118"/>
      <c r="B22" s="119"/>
      <c r="C22" s="115" t="s">
        <v>62</v>
      </c>
      <c r="D22" s="116"/>
    </row>
    <row r="23" ht="22.75" customHeight="1" spans="1:4">
      <c r="A23" s="118"/>
      <c r="B23" s="119"/>
      <c r="C23" s="115" t="s">
        <v>63</v>
      </c>
      <c r="D23" s="116"/>
    </row>
    <row r="24" ht="22.75" customHeight="1" spans="1:4">
      <c r="A24" s="118"/>
      <c r="B24" s="119"/>
      <c r="C24" s="115" t="s">
        <v>64</v>
      </c>
      <c r="D24" s="116"/>
    </row>
    <row r="25" ht="22.75" customHeight="1" spans="1:4">
      <c r="A25" s="115"/>
      <c r="B25" s="117"/>
      <c r="C25" s="115" t="s">
        <v>65</v>
      </c>
      <c r="D25" s="116"/>
    </row>
    <row r="26" ht="22.75" customHeight="1" spans="1:4">
      <c r="A26" s="115"/>
      <c r="B26" s="117"/>
      <c r="C26" s="115" t="s">
        <v>66</v>
      </c>
      <c r="D26" s="116"/>
    </row>
    <row r="27" ht="22.75" customHeight="1" spans="1:4">
      <c r="A27" s="115"/>
      <c r="B27" s="117"/>
      <c r="C27" s="115" t="s">
        <v>67</v>
      </c>
      <c r="D27" s="116"/>
    </row>
    <row r="28" ht="22.75" customHeight="1" spans="1:4">
      <c r="A28" s="118"/>
      <c r="B28" s="119"/>
      <c r="C28" s="115" t="s">
        <v>68</v>
      </c>
      <c r="D28" s="116"/>
    </row>
    <row r="29" ht="22.75" customHeight="1" spans="1:4">
      <c r="A29" s="118"/>
      <c r="B29" s="119"/>
      <c r="C29" s="115" t="s">
        <v>69</v>
      </c>
      <c r="D29" s="116"/>
    </row>
    <row r="30" ht="22.75" customHeight="1" spans="1:4">
      <c r="A30" s="118"/>
      <c r="B30" s="119"/>
      <c r="C30" s="115" t="s">
        <v>70</v>
      </c>
      <c r="D30" s="116"/>
    </row>
    <row r="31" ht="22.75" customHeight="1" spans="1:4">
      <c r="A31" s="118"/>
      <c r="B31" s="119"/>
      <c r="C31" s="115" t="s">
        <v>71</v>
      </c>
      <c r="D31" s="116"/>
    </row>
    <row r="32" ht="22.75" customHeight="1" spans="1:4">
      <c r="A32" s="118"/>
      <c r="B32" s="119"/>
      <c r="C32" s="115" t="s">
        <v>72</v>
      </c>
      <c r="D32" s="116"/>
    </row>
    <row r="33" ht="22.75" customHeight="1" spans="1:4">
      <c r="A33" s="115"/>
      <c r="B33" s="115"/>
      <c r="C33" s="115" t="s">
        <v>73</v>
      </c>
      <c r="D33" s="116"/>
    </row>
    <row r="34" ht="22.75" customHeight="1" spans="1:4">
      <c r="A34" s="115"/>
      <c r="B34" s="115"/>
      <c r="C34" s="115" t="s">
        <v>74</v>
      </c>
      <c r="D34" s="116"/>
    </row>
    <row r="35" ht="22.75" customHeight="1" spans="1:4">
      <c r="A35" s="115"/>
      <c r="B35" s="115"/>
      <c r="C35" s="115" t="s">
        <v>75</v>
      </c>
      <c r="D35" s="116"/>
    </row>
    <row r="36" ht="22.75" customHeight="1" spans="1:4">
      <c r="A36" s="115"/>
      <c r="B36" s="115"/>
      <c r="C36" s="115"/>
      <c r="D36" s="115"/>
    </row>
    <row r="37" ht="22.75" customHeight="1" spans="1:4">
      <c r="A37" s="115"/>
      <c r="B37" s="115"/>
      <c r="C37" s="115"/>
      <c r="D37" s="115"/>
    </row>
    <row r="38" ht="22.75" customHeight="1" spans="1:4">
      <c r="A38" s="115"/>
      <c r="B38" s="115"/>
      <c r="C38" s="115"/>
      <c r="D38" s="115"/>
    </row>
    <row r="39" ht="22.75" customHeight="1" spans="1:4">
      <c r="A39" s="118" t="s">
        <v>76</v>
      </c>
      <c r="B39" s="119">
        <f>SUM(B6:B14)</f>
        <v>4734699</v>
      </c>
      <c r="C39" s="118" t="s">
        <v>77</v>
      </c>
      <c r="D39" s="119">
        <f>SUM(D6:D38)</f>
        <v>4734699</v>
      </c>
    </row>
    <row r="40" ht="22.75" customHeight="1" spans="1:4">
      <c r="A40" s="118" t="s">
        <v>78</v>
      </c>
      <c r="B40" s="119"/>
      <c r="C40" s="118" t="s">
        <v>79</v>
      </c>
      <c r="D40" s="119"/>
    </row>
    <row r="41" ht="22.75" customHeight="1" spans="1:4">
      <c r="A41" s="115"/>
      <c r="B41" s="117"/>
      <c r="C41" s="115"/>
      <c r="D41" s="117"/>
    </row>
    <row r="42" ht="22.75" customHeight="1" spans="1:4">
      <c r="A42" s="118" t="s">
        <v>80</v>
      </c>
      <c r="B42" s="119">
        <f>B39+B40</f>
        <v>4734699</v>
      </c>
      <c r="C42" s="118" t="s">
        <v>81</v>
      </c>
      <c r="D42" s="119">
        <f>D39+D40</f>
        <v>4734699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9"/>
  <sheetViews>
    <sheetView showZeros="0" workbookViewId="0">
      <selection activeCell="B9" sqref="B9"/>
    </sheetView>
  </sheetViews>
  <sheetFormatPr defaultColWidth="7.87962962962963" defaultRowHeight="12.75" customHeight="1" outlineLevelCol="2"/>
  <cols>
    <col min="1" max="1" width="39.5" style="47" customWidth="1"/>
    <col min="2" max="2" width="35.6296296296296" style="47" customWidth="1"/>
    <col min="3" max="3" width="27.3796296296296" style="47" customWidth="1"/>
    <col min="4" max="16384" width="7.87962962962963" style="46"/>
  </cols>
  <sheetData>
    <row r="1" ht="24.75" customHeight="1" spans="1:1">
      <c r="A1" s="56"/>
    </row>
    <row r="2" ht="24.75" customHeight="1" spans="1:2">
      <c r="A2" s="49" t="s">
        <v>82</v>
      </c>
      <c r="B2" s="49"/>
    </row>
    <row r="3" ht="24.75" customHeight="1" spans="1:2">
      <c r="A3" s="106"/>
      <c r="B3" s="51" t="s">
        <v>32</v>
      </c>
    </row>
    <row r="4" ht="24" customHeight="1" spans="1:2">
      <c r="A4" s="59" t="s">
        <v>35</v>
      </c>
      <c r="B4" s="59" t="s">
        <v>36</v>
      </c>
    </row>
    <row r="5" s="46" customFormat="1" ht="25" customHeight="1" spans="1:3">
      <c r="A5" s="107" t="s">
        <v>83</v>
      </c>
      <c r="B5" s="91">
        <f>B6+B7</f>
        <v>4734699</v>
      </c>
      <c r="C5" s="47"/>
    </row>
    <row r="6" s="46" customFormat="1" ht="25" customHeight="1" spans="1:3">
      <c r="A6" s="107" t="s">
        <v>84</v>
      </c>
      <c r="B6" s="108">
        <v>4734699</v>
      </c>
      <c r="C6" s="47"/>
    </row>
    <row r="7" s="46" customFormat="1" ht="25" customHeight="1" spans="1:3">
      <c r="A7" s="107" t="s">
        <v>85</v>
      </c>
      <c r="B7" s="109"/>
      <c r="C7" s="47"/>
    </row>
    <row r="8" s="46" customFormat="1" ht="25" customHeight="1" spans="1:3">
      <c r="A8" s="107" t="s">
        <v>86</v>
      </c>
      <c r="B8" s="109">
        <f>B9+B10</f>
        <v>0</v>
      </c>
      <c r="C8" s="47"/>
    </row>
    <row r="9" s="46" customFormat="1" ht="25" customHeight="1" spans="1:3">
      <c r="A9" s="107" t="s">
        <v>87</v>
      </c>
      <c r="B9" s="109"/>
      <c r="C9" s="47"/>
    </row>
    <row r="10" s="46" customFormat="1" ht="25" customHeight="1" spans="1:3">
      <c r="A10" s="107" t="s">
        <v>88</v>
      </c>
      <c r="B10" s="109"/>
      <c r="C10" s="47"/>
    </row>
    <row r="11" s="46" customFormat="1" ht="25" customHeight="1" spans="1:3">
      <c r="A11" s="107" t="s">
        <v>89</v>
      </c>
      <c r="B11" s="109">
        <f>SUM(B12:B14)</f>
        <v>0</v>
      </c>
      <c r="C11" s="47"/>
    </row>
    <row r="12" s="46" customFormat="1" ht="25" customHeight="1" spans="1:3">
      <c r="A12" s="107" t="s">
        <v>90</v>
      </c>
      <c r="B12" s="109"/>
      <c r="C12" s="47"/>
    </row>
    <row r="13" s="46" customFormat="1" ht="25" customHeight="1" spans="1:3">
      <c r="A13" s="107" t="s">
        <v>91</v>
      </c>
      <c r="B13" s="109"/>
      <c r="C13" s="47"/>
    </row>
    <row r="14" s="46" customFormat="1" ht="25" customHeight="1" spans="1:3">
      <c r="A14" s="107" t="s">
        <v>92</v>
      </c>
      <c r="B14" s="109"/>
      <c r="C14" s="47"/>
    </row>
    <row r="15" s="46" customFormat="1" ht="25" customHeight="1" spans="1:3">
      <c r="A15" s="107" t="s">
        <v>93</v>
      </c>
      <c r="B15" s="109"/>
      <c r="C15" s="47"/>
    </row>
    <row r="16" s="46" customFormat="1" ht="25" customHeight="1" spans="1:3">
      <c r="A16" s="107" t="s">
        <v>94</v>
      </c>
      <c r="B16" s="109"/>
      <c r="C16" s="47"/>
    </row>
    <row r="17" s="46" customFormat="1" ht="25" customHeight="1" spans="1:3">
      <c r="A17" s="107" t="s">
        <v>95</v>
      </c>
      <c r="B17" s="109"/>
      <c r="C17" s="47"/>
    </row>
    <row r="18" s="46" customFormat="1" ht="25" customHeight="1" spans="1:3">
      <c r="A18" s="107" t="s">
        <v>96</v>
      </c>
      <c r="B18" s="109"/>
      <c r="C18" s="47"/>
    </row>
    <row r="19" s="46" customFormat="1" ht="25" customHeight="1" spans="1:3">
      <c r="A19" s="107" t="s">
        <v>97</v>
      </c>
      <c r="B19" s="91">
        <f>B20+B23+B26+B27</f>
        <v>0</v>
      </c>
      <c r="C19" s="47"/>
    </row>
    <row r="20" s="46" customFormat="1" ht="25" customHeight="1" spans="1:3">
      <c r="A20" s="107" t="s">
        <v>98</v>
      </c>
      <c r="B20" s="91">
        <f>B21+B22</f>
        <v>0</v>
      </c>
      <c r="C20" s="47"/>
    </row>
    <row r="21" s="46" customFormat="1" ht="25" customHeight="1" spans="1:3">
      <c r="A21" s="107" t="s">
        <v>99</v>
      </c>
      <c r="B21" s="91"/>
      <c r="C21" s="47"/>
    </row>
    <row r="22" s="46" customFormat="1" ht="25" customHeight="1" spans="1:3">
      <c r="A22" s="107" t="s">
        <v>100</v>
      </c>
      <c r="B22" s="91"/>
      <c r="C22" s="47"/>
    </row>
    <row r="23" s="46" customFormat="1" ht="25" customHeight="1" spans="1:3">
      <c r="A23" s="107" t="s">
        <v>101</v>
      </c>
      <c r="B23" s="91">
        <f>B24+B25</f>
        <v>0</v>
      </c>
      <c r="C23" s="47"/>
    </row>
    <row r="24" s="46" customFormat="1" ht="25" customHeight="1" spans="1:3">
      <c r="A24" s="107" t="s">
        <v>102</v>
      </c>
      <c r="B24" s="91"/>
      <c r="C24" s="47"/>
    </row>
    <row r="25" s="46" customFormat="1" ht="25" customHeight="1" spans="1:3">
      <c r="A25" s="107" t="s">
        <v>103</v>
      </c>
      <c r="B25" s="91"/>
      <c r="C25" s="47"/>
    </row>
    <row r="26" s="46" customFormat="1" ht="25" customHeight="1" spans="1:3">
      <c r="A26" s="107" t="s">
        <v>104</v>
      </c>
      <c r="B26" s="91"/>
      <c r="C26" s="47"/>
    </row>
    <row r="27" s="46" customFormat="1" ht="25" customHeight="1" spans="1:3">
      <c r="A27" s="107" t="s">
        <v>105</v>
      </c>
      <c r="B27" s="91"/>
      <c r="C27" s="47"/>
    </row>
    <row r="28" ht="25" customHeight="1" spans="1:2">
      <c r="A28" s="110"/>
      <c r="B28" s="91"/>
    </row>
    <row r="29" s="46" customFormat="1" ht="25" customHeight="1" spans="1:3">
      <c r="A29" s="111" t="s">
        <v>106</v>
      </c>
      <c r="B29" s="112">
        <f>B5+B8+B11+B15+B16+B17+B18+B19</f>
        <v>4734699</v>
      </c>
      <c r="C29" s="4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2"/>
  <sheetViews>
    <sheetView workbookViewId="0">
      <selection activeCell="D7" sqref="D7"/>
    </sheetView>
  </sheetViews>
  <sheetFormatPr defaultColWidth="10" defaultRowHeight="14.4" outlineLevelCol="5"/>
  <cols>
    <col min="1" max="1" width="12.1111111111111" customWidth="1"/>
    <col min="2" max="2" width="41.25" customWidth="1"/>
    <col min="3" max="3" width="15.0648148148148" customWidth="1"/>
    <col min="4" max="4" width="13.7037037037037" customWidth="1"/>
    <col min="5" max="5" width="13.2962962962963" customWidth="1"/>
    <col min="6" max="6" width="12.6296296296296" customWidth="1"/>
  </cols>
  <sheetData>
    <row r="1" ht="14.3" customHeight="1" spans="1:6">
      <c r="A1" s="35"/>
      <c r="B1" s="35"/>
      <c r="C1" s="35"/>
      <c r="D1" s="35"/>
      <c r="E1" s="35"/>
      <c r="F1" s="35"/>
    </row>
    <row r="2" ht="39.85" customHeight="1" spans="1:6">
      <c r="A2" s="36" t="s">
        <v>107</v>
      </c>
      <c r="B2" s="36"/>
      <c r="C2" s="36"/>
      <c r="D2" s="36"/>
      <c r="E2" s="36"/>
      <c r="F2" s="36"/>
    </row>
    <row r="3" ht="22.75" customHeight="1" spans="1:6">
      <c r="A3" s="38"/>
      <c r="B3" s="38"/>
      <c r="C3" s="38"/>
      <c r="D3" s="38"/>
      <c r="E3" s="38"/>
      <c r="F3" s="38" t="s">
        <v>32</v>
      </c>
    </row>
    <row r="4" ht="22.75" customHeight="1" spans="1:6">
      <c r="A4" s="103" t="s">
        <v>108</v>
      </c>
      <c r="B4" s="103" t="s">
        <v>109</v>
      </c>
      <c r="C4" s="103" t="s">
        <v>110</v>
      </c>
      <c r="D4" s="103" t="s">
        <v>111</v>
      </c>
      <c r="E4" s="103" t="s">
        <v>112</v>
      </c>
      <c r="F4" s="103" t="s">
        <v>113</v>
      </c>
    </row>
    <row r="5" ht="22.75" customHeight="1" spans="1:6">
      <c r="A5" s="66"/>
      <c r="B5" s="66" t="s">
        <v>114</v>
      </c>
      <c r="C5" s="89">
        <f t="shared" ref="C5:C12" si="0">SUM(D5:E5)</f>
        <v>4734699</v>
      </c>
      <c r="D5" s="89">
        <f>SUM(D6,D10)</f>
        <v>4423199</v>
      </c>
      <c r="E5" s="89">
        <f>SUM(E6,E10)</f>
        <v>311500</v>
      </c>
      <c r="F5" s="104"/>
    </row>
    <row r="6" ht="24" customHeight="1" spans="1:6">
      <c r="A6" s="66" t="s">
        <v>115</v>
      </c>
      <c r="B6" s="66" t="s">
        <v>116</v>
      </c>
      <c r="C6" s="89">
        <f t="shared" si="0"/>
        <v>4633215</v>
      </c>
      <c r="D6" s="89">
        <f t="shared" ref="D6:D11" si="1">SUM(D7)</f>
        <v>4321715</v>
      </c>
      <c r="E6" s="89">
        <f>SUM(E7)</f>
        <v>311500</v>
      </c>
      <c r="F6" s="104"/>
    </row>
    <row r="7" ht="24" customHeight="1" spans="1:6">
      <c r="A7" s="66" t="s">
        <v>117</v>
      </c>
      <c r="B7" s="69" t="s">
        <v>118</v>
      </c>
      <c r="C7" s="89">
        <f t="shared" si="0"/>
        <v>4633215</v>
      </c>
      <c r="D7" s="89">
        <f>SUM(D8:D9)</f>
        <v>4321715</v>
      </c>
      <c r="E7" s="89">
        <f>SUM(E8)</f>
        <v>311500</v>
      </c>
      <c r="F7" s="104"/>
    </row>
    <row r="8" ht="24" customHeight="1" spans="1:6">
      <c r="A8" s="69" t="s">
        <v>119</v>
      </c>
      <c r="B8" s="69" t="s">
        <v>120</v>
      </c>
      <c r="C8" s="89">
        <f t="shared" si="0"/>
        <v>4363262</v>
      </c>
      <c r="D8" s="90">
        <f>4363262-311500</f>
        <v>4051762</v>
      </c>
      <c r="E8" s="90">
        <v>311500</v>
      </c>
      <c r="F8" s="105"/>
    </row>
    <row r="9" ht="24" customHeight="1" spans="1:6">
      <c r="A9" s="69" t="s">
        <v>121</v>
      </c>
      <c r="B9" s="69" t="s">
        <v>122</v>
      </c>
      <c r="C9" s="89">
        <f t="shared" si="0"/>
        <v>269953</v>
      </c>
      <c r="D9" s="90">
        <v>269953</v>
      </c>
      <c r="E9" s="90"/>
      <c r="F9" s="68"/>
    </row>
    <row r="10" ht="24" customHeight="1" spans="1:6">
      <c r="A10" s="69" t="s">
        <v>123</v>
      </c>
      <c r="B10" s="66" t="s">
        <v>124</v>
      </c>
      <c r="C10" s="89">
        <f t="shared" si="0"/>
        <v>101484</v>
      </c>
      <c r="D10" s="90">
        <f t="shared" si="1"/>
        <v>101484</v>
      </c>
      <c r="E10" s="90"/>
      <c r="F10" s="68"/>
    </row>
    <row r="11" ht="24" customHeight="1" spans="1:6">
      <c r="A11" s="69" t="s">
        <v>125</v>
      </c>
      <c r="B11" s="69" t="s">
        <v>126</v>
      </c>
      <c r="C11" s="89">
        <f t="shared" si="0"/>
        <v>101484</v>
      </c>
      <c r="D11" s="90">
        <f t="shared" si="1"/>
        <v>101484</v>
      </c>
      <c r="E11" s="90"/>
      <c r="F11" s="68"/>
    </row>
    <row r="12" ht="24" customHeight="1" spans="1:6">
      <c r="A12" s="69" t="s">
        <v>127</v>
      </c>
      <c r="B12" s="69" t="s">
        <v>128</v>
      </c>
      <c r="C12" s="89">
        <f t="shared" si="0"/>
        <v>101484</v>
      </c>
      <c r="D12" s="90">
        <v>101484</v>
      </c>
      <c r="E12" s="90"/>
      <c r="F12" s="6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7"/>
  <sheetViews>
    <sheetView topLeftCell="A28" workbookViewId="0">
      <selection activeCell="D7" sqref="D7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35"/>
      <c r="B1" s="35"/>
      <c r="C1" s="35"/>
      <c r="D1" s="35"/>
      <c r="E1" s="35"/>
      <c r="F1" s="35"/>
      <c r="G1" s="35"/>
    </row>
    <row r="2" ht="39.85" customHeight="1" spans="1:7">
      <c r="A2" s="36" t="s">
        <v>129</v>
      </c>
      <c r="B2" s="36"/>
      <c r="C2" s="36"/>
      <c r="D2" s="36"/>
      <c r="E2" s="35"/>
      <c r="F2" s="35"/>
      <c r="G2" s="35"/>
    </row>
    <row r="3" ht="22.75" customHeight="1" spans="1:7">
      <c r="A3" s="38"/>
      <c r="B3" s="38"/>
      <c r="C3" s="82" t="s">
        <v>32</v>
      </c>
      <c r="D3" s="82"/>
      <c r="E3" s="38"/>
      <c r="F3" s="38"/>
      <c r="G3" s="38"/>
    </row>
    <row r="4" ht="22.75" customHeight="1" spans="1:7">
      <c r="A4" s="92" t="s">
        <v>33</v>
      </c>
      <c r="B4" s="92"/>
      <c r="C4" s="92" t="s">
        <v>34</v>
      </c>
      <c r="D4" s="92"/>
      <c r="E4" s="38"/>
      <c r="F4" s="38"/>
      <c r="G4" s="38"/>
    </row>
    <row r="5" ht="22.75" customHeight="1" spans="1:7">
      <c r="A5" s="92" t="s">
        <v>35</v>
      </c>
      <c r="B5" s="92" t="s">
        <v>36</v>
      </c>
      <c r="C5" s="92" t="s">
        <v>35</v>
      </c>
      <c r="D5" s="92" t="s">
        <v>114</v>
      </c>
      <c r="E5" s="38"/>
      <c r="F5" s="38"/>
      <c r="G5" s="38"/>
    </row>
    <row r="6" ht="22.75" customHeight="1" spans="1:7">
      <c r="A6" s="80" t="s">
        <v>130</v>
      </c>
      <c r="B6" s="97">
        <f>SUM(B7:B9)</f>
        <v>4734699</v>
      </c>
      <c r="C6" s="80" t="s">
        <v>131</v>
      </c>
      <c r="D6" s="97">
        <f>D7+D14</f>
        <v>4734699</v>
      </c>
      <c r="E6" s="38"/>
      <c r="F6" s="38"/>
      <c r="G6" s="38"/>
    </row>
    <row r="7" ht="22.75" customHeight="1" spans="1:7">
      <c r="A7" s="80" t="s">
        <v>132</v>
      </c>
      <c r="B7" s="98">
        <v>4734699</v>
      </c>
      <c r="C7" s="80" t="s">
        <v>133</v>
      </c>
      <c r="D7" s="98">
        <v>4633215</v>
      </c>
      <c r="E7" s="38"/>
      <c r="F7" s="38"/>
      <c r="G7" s="38"/>
    </row>
    <row r="8" ht="22.75" customHeight="1" spans="1:7">
      <c r="A8" s="80" t="s">
        <v>134</v>
      </c>
      <c r="B8" s="99"/>
      <c r="C8" s="80" t="s">
        <v>135</v>
      </c>
      <c r="D8" s="99"/>
      <c r="E8" s="38"/>
      <c r="F8" s="38"/>
      <c r="G8" s="38"/>
    </row>
    <row r="9" ht="22.75" customHeight="1" spans="1:7">
      <c r="A9" s="80" t="s">
        <v>136</v>
      </c>
      <c r="B9" s="99"/>
      <c r="C9" s="80" t="s">
        <v>137</v>
      </c>
      <c r="D9" s="99"/>
      <c r="E9" s="38"/>
      <c r="F9" s="38"/>
      <c r="G9" s="38"/>
    </row>
    <row r="10" ht="22.75" customHeight="1" spans="1:7">
      <c r="A10" s="80"/>
      <c r="B10" s="100"/>
      <c r="C10" s="80" t="s">
        <v>138</v>
      </c>
      <c r="D10" s="99"/>
      <c r="E10" s="38"/>
      <c r="F10" s="38"/>
      <c r="G10" s="38"/>
    </row>
    <row r="11" ht="22.75" customHeight="1" spans="1:7">
      <c r="A11" s="80"/>
      <c r="B11" s="100"/>
      <c r="C11" s="80" t="s">
        <v>139</v>
      </c>
      <c r="D11" s="99"/>
      <c r="E11" s="38"/>
      <c r="F11" s="38"/>
      <c r="G11" s="38"/>
    </row>
    <row r="12" ht="22.75" customHeight="1" spans="1:7">
      <c r="A12" s="80"/>
      <c r="B12" s="100"/>
      <c r="C12" s="80" t="s">
        <v>140</v>
      </c>
      <c r="D12" s="99"/>
      <c r="E12" s="38"/>
      <c r="F12" s="38"/>
      <c r="G12" s="38"/>
    </row>
    <row r="13" ht="22.75" customHeight="1" spans="1:7">
      <c r="A13" s="75"/>
      <c r="B13" s="94"/>
      <c r="C13" s="80" t="s">
        <v>141</v>
      </c>
      <c r="D13" s="99"/>
      <c r="E13" s="38"/>
      <c r="F13" s="38"/>
      <c r="G13" s="38"/>
    </row>
    <row r="14" ht="22.75" customHeight="1" spans="1:7">
      <c r="A14" s="80"/>
      <c r="B14" s="100"/>
      <c r="C14" s="80" t="s">
        <v>142</v>
      </c>
      <c r="D14" s="98">
        <v>101484</v>
      </c>
      <c r="E14" s="38"/>
      <c r="F14" s="38"/>
      <c r="G14" s="81"/>
    </row>
    <row r="15" ht="22.75" customHeight="1" spans="1:7">
      <c r="A15" s="80"/>
      <c r="B15" s="100"/>
      <c r="C15" s="80" t="s">
        <v>143</v>
      </c>
      <c r="D15" s="99"/>
      <c r="E15" s="38"/>
      <c r="F15" s="38"/>
      <c r="G15" s="38"/>
    </row>
    <row r="16" ht="22.75" customHeight="1" spans="1:7">
      <c r="A16" s="80"/>
      <c r="B16" s="100"/>
      <c r="C16" s="80" t="s">
        <v>144</v>
      </c>
      <c r="D16" s="99"/>
      <c r="E16" s="38"/>
      <c r="F16" s="38"/>
      <c r="G16" s="38"/>
    </row>
    <row r="17" ht="22.75" customHeight="1" spans="1:7">
      <c r="A17" s="80"/>
      <c r="B17" s="100"/>
      <c r="C17" s="80" t="s">
        <v>145</v>
      </c>
      <c r="D17" s="99"/>
      <c r="E17" s="38"/>
      <c r="F17" s="38"/>
      <c r="G17" s="38"/>
    </row>
    <row r="18" ht="22.75" customHeight="1" spans="1:7">
      <c r="A18" s="80"/>
      <c r="B18" s="100"/>
      <c r="C18" s="80" t="s">
        <v>146</v>
      </c>
      <c r="D18" s="99"/>
      <c r="E18" s="38"/>
      <c r="F18" s="38"/>
      <c r="G18" s="38"/>
    </row>
    <row r="19" ht="22.75" customHeight="1" spans="1:7">
      <c r="A19" s="80"/>
      <c r="B19" s="80"/>
      <c r="C19" s="80" t="s">
        <v>147</v>
      </c>
      <c r="D19" s="99"/>
      <c r="E19" s="38"/>
      <c r="F19" s="38"/>
      <c r="G19" s="38"/>
    </row>
    <row r="20" ht="22.75" customHeight="1" spans="1:7">
      <c r="A20" s="80"/>
      <c r="B20" s="80"/>
      <c r="C20" s="80" t="s">
        <v>148</v>
      </c>
      <c r="D20" s="99"/>
      <c r="E20" s="38"/>
      <c r="F20" s="38"/>
      <c r="G20" s="38"/>
    </row>
    <row r="21" ht="22.75" customHeight="1" spans="1:7">
      <c r="A21" s="80"/>
      <c r="B21" s="80"/>
      <c r="C21" s="80" t="s">
        <v>149</v>
      </c>
      <c r="D21" s="99"/>
      <c r="E21" s="38"/>
      <c r="F21" s="38"/>
      <c r="G21" s="38"/>
    </row>
    <row r="22" ht="22.75" customHeight="1" spans="1:7">
      <c r="A22" s="80"/>
      <c r="B22" s="80"/>
      <c r="C22" s="80" t="s">
        <v>150</v>
      </c>
      <c r="D22" s="99"/>
      <c r="E22" s="38"/>
      <c r="F22" s="38"/>
      <c r="G22" s="38"/>
    </row>
    <row r="23" ht="22.75" customHeight="1" spans="1:7">
      <c r="A23" s="80"/>
      <c r="B23" s="80"/>
      <c r="C23" s="80" t="s">
        <v>151</v>
      </c>
      <c r="D23" s="99"/>
      <c r="E23" s="38"/>
      <c r="F23" s="38"/>
      <c r="G23" s="38"/>
    </row>
    <row r="24" ht="22.75" customHeight="1" spans="1:7">
      <c r="A24" s="80"/>
      <c r="B24" s="80"/>
      <c r="C24" s="80" t="s">
        <v>152</v>
      </c>
      <c r="D24" s="99"/>
      <c r="E24" s="38"/>
      <c r="F24" s="38"/>
      <c r="G24" s="38"/>
    </row>
    <row r="25" ht="22.75" customHeight="1" spans="1:7">
      <c r="A25" s="80"/>
      <c r="B25" s="80"/>
      <c r="C25" s="80" t="s">
        <v>153</v>
      </c>
      <c r="D25" s="99"/>
      <c r="E25" s="38"/>
      <c r="F25" s="38"/>
      <c r="G25" s="38"/>
    </row>
    <row r="26" ht="22.75" customHeight="1" spans="1:7">
      <c r="A26" s="80"/>
      <c r="B26" s="80"/>
      <c r="C26" s="80" t="s">
        <v>154</v>
      </c>
      <c r="D26" s="99"/>
      <c r="E26" s="38"/>
      <c r="F26" s="38"/>
      <c r="G26" s="38"/>
    </row>
    <row r="27" ht="22.75" customHeight="1" spans="1:7">
      <c r="A27" s="80"/>
      <c r="B27" s="80"/>
      <c r="C27" s="80" t="s">
        <v>155</v>
      </c>
      <c r="D27" s="99"/>
      <c r="E27" s="38"/>
      <c r="F27" s="38"/>
      <c r="G27" s="38"/>
    </row>
    <row r="28" ht="22.75" customHeight="1" spans="1:7">
      <c r="A28" s="80"/>
      <c r="B28" s="80"/>
      <c r="C28" s="80" t="s">
        <v>156</v>
      </c>
      <c r="D28" s="99"/>
      <c r="E28" s="38"/>
      <c r="F28" s="38"/>
      <c r="G28" s="38"/>
    </row>
    <row r="29" ht="22.75" customHeight="1" spans="1:7">
      <c r="A29" s="80"/>
      <c r="B29" s="80"/>
      <c r="C29" s="80" t="s">
        <v>157</v>
      </c>
      <c r="D29" s="99"/>
      <c r="E29" s="38"/>
      <c r="F29" s="38"/>
      <c r="G29" s="38"/>
    </row>
    <row r="30" ht="22.75" customHeight="1" spans="1:7">
      <c r="A30" s="80"/>
      <c r="B30" s="80"/>
      <c r="C30" s="80" t="s">
        <v>158</v>
      </c>
      <c r="D30" s="99"/>
      <c r="E30" s="38"/>
      <c r="F30" s="38"/>
      <c r="G30" s="38"/>
    </row>
    <row r="31" ht="22.75" customHeight="1" spans="1:7">
      <c r="A31" s="80"/>
      <c r="B31" s="80"/>
      <c r="C31" s="80" t="s">
        <v>159</v>
      </c>
      <c r="D31" s="99"/>
      <c r="E31" s="38"/>
      <c r="F31" s="38"/>
      <c r="G31" s="38"/>
    </row>
    <row r="32" ht="22.75" customHeight="1" spans="1:7">
      <c r="A32" s="80"/>
      <c r="B32" s="80"/>
      <c r="C32" s="80" t="s">
        <v>160</v>
      </c>
      <c r="D32" s="99"/>
      <c r="E32" s="38"/>
      <c r="F32" s="38"/>
      <c r="G32" s="38"/>
    </row>
    <row r="33" ht="22.75" customHeight="1" spans="1:7">
      <c r="A33" s="80"/>
      <c r="B33" s="80"/>
      <c r="C33" s="80" t="s">
        <v>161</v>
      </c>
      <c r="D33" s="99"/>
      <c r="E33" s="38"/>
      <c r="F33" s="38"/>
      <c r="G33" s="38"/>
    </row>
    <row r="34" ht="22.75" customHeight="1" spans="1:7">
      <c r="A34" s="80"/>
      <c r="B34" s="80"/>
      <c r="C34" s="80" t="s">
        <v>162</v>
      </c>
      <c r="D34" s="99"/>
      <c r="E34" s="38"/>
      <c r="F34" s="38"/>
      <c r="G34" s="38"/>
    </row>
    <row r="35" ht="22.75" customHeight="1" spans="1:7">
      <c r="A35" s="80"/>
      <c r="B35" s="80"/>
      <c r="C35" s="80" t="s">
        <v>163</v>
      </c>
      <c r="D35" s="99"/>
      <c r="E35" s="38"/>
      <c r="F35" s="38"/>
      <c r="G35" s="38"/>
    </row>
    <row r="36" ht="22.75" customHeight="1" spans="1:7">
      <c r="A36" s="80"/>
      <c r="B36" s="80"/>
      <c r="C36" s="80" t="s">
        <v>164</v>
      </c>
      <c r="D36" s="97"/>
      <c r="E36" s="38"/>
      <c r="F36" s="38"/>
      <c r="G36" s="38"/>
    </row>
    <row r="37" ht="22.75" customHeight="1" spans="1:7">
      <c r="A37" s="92" t="s">
        <v>165</v>
      </c>
      <c r="B37" s="101">
        <f>B6</f>
        <v>4734699</v>
      </c>
      <c r="C37" s="92" t="s">
        <v>166</v>
      </c>
      <c r="D37" s="102">
        <f>D6</f>
        <v>4734699</v>
      </c>
      <c r="E37" s="81"/>
      <c r="F37" s="38"/>
      <c r="G37" s="3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8"/>
  <sheetViews>
    <sheetView workbookViewId="0">
      <selection activeCell="C11" sqref="C11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5.2222222222222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167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2.75" customHeight="1" spans="1:11">
      <c r="A3" s="38"/>
      <c r="B3" s="38"/>
      <c r="C3" s="38"/>
      <c r="D3" s="38"/>
      <c r="E3" s="38"/>
      <c r="F3" s="38"/>
      <c r="G3" s="38"/>
      <c r="H3" s="38"/>
      <c r="I3" s="38"/>
      <c r="J3" s="82" t="s">
        <v>32</v>
      </c>
      <c r="K3" s="82"/>
    </row>
    <row r="4" ht="22.75" customHeight="1" spans="1:11">
      <c r="A4" s="92" t="s">
        <v>168</v>
      </c>
      <c r="B4" s="92" t="s">
        <v>114</v>
      </c>
      <c r="C4" s="92" t="s">
        <v>169</v>
      </c>
      <c r="D4" s="92"/>
      <c r="E4" s="92"/>
      <c r="F4" s="92" t="s">
        <v>170</v>
      </c>
      <c r="G4" s="92"/>
      <c r="H4" s="92"/>
      <c r="I4" s="92" t="s">
        <v>171</v>
      </c>
      <c r="J4" s="92"/>
      <c r="K4" s="92"/>
    </row>
    <row r="5" ht="22.75" customHeight="1" spans="1:11">
      <c r="A5" s="92"/>
      <c r="B5" s="92"/>
      <c r="C5" s="42" t="s">
        <v>114</v>
      </c>
      <c r="D5" s="42" t="s">
        <v>111</v>
      </c>
      <c r="E5" s="42" t="s">
        <v>112</v>
      </c>
      <c r="F5" s="42" t="s">
        <v>114</v>
      </c>
      <c r="G5" s="42" t="s">
        <v>111</v>
      </c>
      <c r="H5" s="42" t="s">
        <v>112</v>
      </c>
      <c r="I5" s="42" t="s">
        <v>114</v>
      </c>
      <c r="J5" s="42" t="s">
        <v>111</v>
      </c>
      <c r="K5" s="42" t="s">
        <v>112</v>
      </c>
    </row>
    <row r="6" ht="22.75" customHeight="1" spans="1:11">
      <c r="A6" s="75" t="s">
        <v>114</v>
      </c>
      <c r="B6" s="84">
        <f>C6+G6+J6</f>
        <v>4734699</v>
      </c>
      <c r="C6" s="84">
        <f>SUM(D6:E6)</f>
        <v>4734699</v>
      </c>
      <c r="D6" s="84">
        <v>4423199</v>
      </c>
      <c r="E6" s="84">
        <v>311500</v>
      </c>
      <c r="F6" s="93"/>
      <c r="G6" s="93"/>
      <c r="H6" s="93"/>
      <c r="I6" s="93"/>
      <c r="J6" s="93"/>
      <c r="K6" s="93"/>
    </row>
    <row r="7" ht="22.75" customHeight="1" spans="1:11">
      <c r="A7" s="66" t="s">
        <v>172</v>
      </c>
      <c r="B7" s="84">
        <f>C7+G7+J7</f>
        <v>4734699</v>
      </c>
      <c r="C7" s="84">
        <f>SUM(D7:E7)</f>
        <v>4734699</v>
      </c>
      <c r="D7" s="84">
        <v>4423199</v>
      </c>
      <c r="E7" s="84">
        <v>311500</v>
      </c>
      <c r="G7" s="94"/>
      <c r="H7" s="94"/>
      <c r="I7" s="94"/>
      <c r="J7" s="94"/>
      <c r="K7" s="94"/>
    </row>
    <row r="8" ht="22.75" customHeight="1" spans="1:11">
      <c r="A8" s="95"/>
      <c r="B8" s="96"/>
      <c r="C8" s="96"/>
      <c r="D8" s="94"/>
      <c r="E8" s="94"/>
      <c r="F8" s="94"/>
      <c r="G8" s="94"/>
      <c r="H8" s="94"/>
      <c r="I8" s="94"/>
      <c r="J8" s="94"/>
      <c r="K8" s="9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3"/>
  <sheetViews>
    <sheetView workbookViewId="0">
      <selection activeCell="C8" sqref="C8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86"/>
    </row>
    <row r="2" ht="36.9" customHeight="1" spans="1:5">
      <c r="A2" s="36" t="s">
        <v>173</v>
      </c>
      <c r="B2" s="36"/>
      <c r="C2" s="36"/>
      <c r="D2" s="36"/>
      <c r="E2" s="36"/>
    </row>
    <row r="3" ht="21.85" customHeight="1" spans="1:5">
      <c r="A3" s="38"/>
      <c r="B3" s="38"/>
      <c r="C3" s="82" t="s">
        <v>32</v>
      </c>
      <c r="D3" s="82"/>
      <c r="E3" s="82"/>
    </row>
    <row r="4" ht="22.75" customHeight="1" spans="1:5">
      <c r="A4" s="83" t="s">
        <v>108</v>
      </c>
      <c r="B4" s="83"/>
      <c r="C4" s="83" t="s">
        <v>169</v>
      </c>
      <c r="D4" s="83"/>
      <c r="E4" s="83"/>
    </row>
    <row r="5" ht="22.75" customHeight="1" spans="1:5">
      <c r="A5" s="87" t="s">
        <v>174</v>
      </c>
      <c r="B5" s="87" t="s">
        <v>175</v>
      </c>
      <c r="C5" s="88" t="s">
        <v>114</v>
      </c>
      <c r="D5" s="87" t="s">
        <v>111</v>
      </c>
      <c r="E5" s="87" t="s">
        <v>112</v>
      </c>
    </row>
    <row r="6" ht="22.75" customHeight="1" spans="1:5">
      <c r="A6" s="66"/>
      <c r="B6" s="66" t="s">
        <v>114</v>
      </c>
      <c r="C6" s="89">
        <f t="shared" ref="C6:C13" si="0">SUM(D6:E6)</f>
        <v>4734699</v>
      </c>
      <c r="D6" s="89">
        <f>SUM(D7,D11)</f>
        <v>4423199</v>
      </c>
      <c r="E6" s="89">
        <f>SUM(E7,E11)</f>
        <v>311500</v>
      </c>
    </row>
    <row r="7" ht="29" customHeight="1" spans="1:5">
      <c r="A7" s="66" t="s">
        <v>115</v>
      </c>
      <c r="B7" s="66" t="s">
        <v>116</v>
      </c>
      <c r="C7" s="89">
        <f t="shared" si="0"/>
        <v>4633215</v>
      </c>
      <c r="D7" s="89">
        <f t="shared" ref="D7:D12" si="1">SUM(D8)</f>
        <v>4321715</v>
      </c>
      <c r="E7" s="89">
        <f>SUM(E8)</f>
        <v>311500</v>
      </c>
    </row>
    <row r="8" ht="29" customHeight="1" spans="1:5">
      <c r="A8" s="66" t="s">
        <v>117</v>
      </c>
      <c r="B8" s="69" t="s">
        <v>118</v>
      </c>
      <c r="C8" s="89">
        <f t="shared" si="0"/>
        <v>4633215</v>
      </c>
      <c r="D8" s="89">
        <f>SUM(D9:D10)</f>
        <v>4321715</v>
      </c>
      <c r="E8" s="89">
        <f>SUM(E9)</f>
        <v>311500</v>
      </c>
    </row>
    <row r="9" ht="29" customHeight="1" spans="1:5">
      <c r="A9" s="69" t="s">
        <v>119</v>
      </c>
      <c r="B9" s="69" t="s">
        <v>120</v>
      </c>
      <c r="C9" s="89">
        <f t="shared" si="0"/>
        <v>4363262</v>
      </c>
      <c r="D9" s="90">
        <v>4051762</v>
      </c>
      <c r="E9" s="91">
        <v>311500</v>
      </c>
    </row>
    <row r="10" ht="29" customHeight="1" spans="1:5">
      <c r="A10" s="69" t="s">
        <v>121</v>
      </c>
      <c r="B10" s="69" t="s">
        <v>122</v>
      </c>
      <c r="C10" s="89">
        <f t="shared" si="0"/>
        <v>269953</v>
      </c>
      <c r="D10" s="90">
        <v>269953</v>
      </c>
      <c r="E10" s="91"/>
    </row>
    <row r="11" ht="29" customHeight="1" spans="1:5">
      <c r="A11" s="69" t="s">
        <v>123</v>
      </c>
      <c r="B11" s="66" t="s">
        <v>124</v>
      </c>
      <c r="C11" s="89">
        <f t="shared" si="0"/>
        <v>101484</v>
      </c>
      <c r="D11" s="90">
        <f t="shared" si="1"/>
        <v>101484</v>
      </c>
      <c r="E11" s="91"/>
    </row>
    <row r="12" ht="29" customHeight="1" spans="1:5">
      <c r="A12" s="69" t="s">
        <v>125</v>
      </c>
      <c r="B12" s="69" t="s">
        <v>126</v>
      </c>
      <c r="C12" s="89">
        <f t="shared" si="0"/>
        <v>101484</v>
      </c>
      <c r="D12" s="90">
        <f t="shared" si="1"/>
        <v>101484</v>
      </c>
      <c r="E12" s="91"/>
    </row>
    <row r="13" ht="29" customHeight="1" spans="1:5">
      <c r="A13" s="69" t="s">
        <v>127</v>
      </c>
      <c r="B13" s="69" t="s">
        <v>128</v>
      </c>
      <c r="C13" s="89">
        <f t="shared" si="0"/>
        <v>101484</v>
      </c>
      <c r="D13" s="90">
        <v>101484</v>
      </c>
      <c r="E13" s="9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9"/>
  <sheetViews>
    <sheetView workbookViewId="0">
      <selection activeCell="E26" sqref="E26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35"/>
      <c r="B1" s="35"/>
      <c r="C1" s="35"/>
      <c r="D1" s="35"/>
      <c r="E1" s="35"/>
    </row>
    <row r="2" ht="39.85" customHeight="1" spans="1:5">
      <c r="A2" s="36" t="s">
        <v>176</v>
      </c>
      <c r="B2" s="36"/>
      <c r="C2" s="36"/>
      <c r="D2" s="36"/>
      <c r="E2" s="36"/>
    </row>
    <row r="3" ht="22.75" customHeight="1" spans="1:5">
      <c r="A3" s="81"/>
      <c r="B3" s="81"/>
      <c r="C3" s="38"/>
      <c r="D3" s="38"/>
      <c r="E3" s="82" t="s">
        <v>32</v>
      </c>
    </row>
    <row r="4" ht="22.75" customHeight="1" spans="1:5">
      <c r="A4" s="83" t="s">
        <v>177</v>
      </c>
      <c r="B4" s="83"/>
      <c r="C4" s="83" t="s">
        <v>178</v>
      </c>
      <c r="D4" s="83"/>
      <c r="E4" s="83"/>
    </row>
    <row r="5" ht="22.75" customHeight="1" spans="1:5">
      <c r="A5" s="83" t="s">
        <v>174</v>
      </c>
      <c r="B5" s="83" t="s">
        <v>175</v>
      </c>
      <c r="C5" s="83" t="s">
        <v>114</v>
      </c>
      <c r="D5" s="83" t="s">
        <v>179</v>
      </c>
      <c r="E5" s="83" t="s">
        <v>180</v>
      </c>
    </row>
    <row r="6" customHeight="1" spans="1:5">
      <c r="A6" s="66"/>
      <c r="B6" s="66" t="s">
        <v>114</v>
      </c>
      <c r="C6" s="84">
        <f>SUM(C7,C11,C27)</f>
        <v>4423199</v>
      </c>
      <c r="D6" s="84">
        <f>SUM(D7,D11,D27)</f>
        <v>2892140</v>
      </c>
      <c r="E6" s="84">
        <f>SUM(E7,E11)</f>
        <v>1531059</v>
      </c>
    </row>
    <row r="7" customHeight="1" spans="1:5">
      <c r="A7" s="66" t="s">
        <v>181</v>
      </c>
      <c r="B7" s="67" t="s">
        <v>182</v>
      </c>
      <c r="C7" s="84">
        <f>SUM(C8:C10)</f>
        <v>2790656</v>
      </c>
      <c r="D7" s="84">
        <f>SUM(D8:D10)</f>
        <v>2790656</v>
      </c>
      <c r="E7" s="84">
        <f>SUM(E8:E9)</f>
        <v>0</v>
      </c>
    </row>
    <row r="8" customHeight="1" spans="1:5">
      <c r="A8" s="69" t="s">
        <v>183</v>
      </c>
      <c r="B8" s="70" t="s">
        <v>184</v>
      </c>
      <c r="C8" s="72">
        <f t="shared" ref="C8:C10" si="0">SUM(D8:E8)</f>
        <v>1653252</v>
      </c>
      <c r="D8" s="71">
        <f>1507860+145392</f>
        <v>1653252</v>
      </c>
      <c r="E8" s="72"/>
    </row>
    <row r="9" customHeight="1" spans="1:5">
      <c r="A9" s="69" t="s">
        <v>185</v>
      </c>
      <c r="B9" s="70" t="s">
        <v>186</v>
      </c>
      <c r="C9" s="72">
        <f t="shared" si="0"/>
        <v>1134204</v>
      </c>
      <c r="D9" s="71">
        <f>1038108+96096</f>
        <v>1134204</v>
      </c>
      <c r="E9" s="72"/>
    </row>
    <row r="10" customHeight="1" spans="1:5">
      <c r="A10" s="69" t="s">
        <v>187</v>
      </c>
      <c r="B10" s="70" t="s">
        <v>188</v>
      </c>
      <c r="C10" s="72">
        <f t="shared" si="0"/>
        <v>3200</v>
      </c>
      <c r="D10" s="71">
        <v>3200</v>
      </c>
      <c r="E10" s="72"/>
    </row>
    <row r="11" spans="1:5">
      <c r="A11" s="66" t="s">
        <v>189</v>
      </c>
      <c r="B11" s="67" t="s">
        <v>190</v>
      </c>
      <c r="C11" s="72">
        <f>SUM(C12:C26)</f>
        <v>1531059</v>
      </c>
      <c r="D11" s="72">
        <f>SUM(D12:D26)</f>
        <v>0</v>
      </c>
      <c r="E11" s="72">
        <f>SUM(E12:E26)</f>
        <v>1531059</v>
      </c>
    </row>
    <row r="12" spans="1:5">
      <c r="A12" s="69" t="s">
        <v>191</v>
      </c>
      <c r="B12" s="70" t="s">
        <v>192</v>
      </c>
      <c r="C12" s="72">
        <f t="shared" ref="C12:C26" si="1">SUM(D12:E12)</f>
        <v>293000</v>
      </c>
      <c r="D12" s="85"/>
      <c r="E12" s="71">
        <f>287000+6000</f>
        <v>293000</v>
      </c>
    </row>
    <row r="13" spans="1:5">
      <c r="A13" s="69" t="s">
        <v>193</v>
      </c>
      <c r="B13" s="70" t="s">
        <v>194</v>
      </c>
      <c r="C13" s="72">
        <f t="shared" si="1"/>
        <v>220400</v>
      </c>
      <c r="D13" s="85"/>
      <c r="E13" s="71">
        <f>216400+4000</f>
        <v>220400</v>
      </c>
    </row>
    <row r="14" spans="1:5">
      <c r="A14" s="69" t="s">
        <v>195</v>
      </c>
      <c r="B14" s="70" t="s">
        <v>196</v>
      </c>
      <c r="C14" s="72">
        <f t="shared" si="1"/>
        <v>58800</v>
      </c>
      <c r="D14" s="85"/>
      <c r="E14" s="71">
        <f>58000+800</f>
        <v>58800</v>
      </c>
    </row>
    <row r="15" spans="1:5">
      <c r="A15" s="69" t="s">
        <v>197</v>
      </c>
      <c r="B15" s="70" t="s">
        <v>198</v>
      </c>
      <c r="C15" s="72">
        <f t="shared" si="1"/>
        <v>20000</v>
      </c>
      <c r="D15" s="72"/>
      <c r="E15" s="72">
        <v>20000</v>
      </c>
    </row>
    <row r="16" spans="1:5">
      <c r="A16" s="69" t="s">
        <v>199</v>
      </c>
      <c r="B16" s="70" t="s">
        <v>200</v>
      </c>
      <c r="C16" s="72">
        <f t="shared" si="1"/>
        <v>190000</v>
      </c>
      <c r="D16" s="72"/>
      <c r="E16" s="72">
        <f>186000+4000</f>
        <v>190000</v>
      </c>
    </row>
    <row r="17" spans="1:5">
      <c r="A17" s="69" t="s">
        <v>201</v>
      </c>
      <c r="B17" s="70" t="s">
        <v>202</v>
      </c>
      <c r="C17" s="72">
        <f t="shared" si="1"/>
        <v>30000</v>
      </c>
      <c r="D17" s="84"/>
      <c r="E17" s="71">
        <v>30000</v>
      </c>
    </row>
    <row r="18" spans="1:5">
      <c r="A18" s="69" t="s">
        <v>203</v>
      </c>
      <c r="B18" s="70" t="s">
        <v>204</v>
      </c>
      <c r="C18" s="72">
        <f t="shared" si="1"/>
        <v>149600</v>
      </c>
      <c r="D18" s="72"/>
      <c r="E18" s="71">
        <v>149600</v>
      </c>
    </row>
    <row r="19" spans="1:5">
      <c r="A19" s="69" t="s">
        <v>205</v>
      </c>
      <c r="B19" s="70" t="s">
        <v>206</v>
      </c>
      <c r="C19" s="72">
        <f t="shared" si="1"/>
        <v>96000</v>
      </c>
      <c r="D19" s="72"/>
      <c r="E19" s="71">
        <v>96000</v>
      </c>
    </row>
    <row r="20" spans="1:5">
      <c r="A20" s="69" t="s">
        <v>207</v>
      </c>
      <c r="B20" s="70" t="s">
        <v>208</v>
      </c>
      <c r="C20" s="72">
        <f t="shared" si="1"/>
        <v>12600</v>
      </c>
      <c r="D20" s="72"/>
      <c r="E20" s="71">
        <v>12600</v>
      </c>
    </row>
    <row r="21" spans="1:5">
      <c r="A21" s="69" t="s">
        <v>209</v>
      </c>
      <c r="B21" s="70" t="s">
        <v>210</v>
      </c>
      <c r="C21" s="72">
        <f t="shared" si="1"/>
        <v>30000</v>
      </c>
      <c r="D21" s="72"/>
      <c r="E21" s="71">
        <v>30000</v>
      </c>
    </row>
    <row r="22" spans="1:5">
      <c r="A22" s="69" t="s">
        <v>211</v>
      </c>
      <c r="B22" s="70" t="s">
        <v>212</v>
      </c>
      <c r="C22" s="72">
        <f t="shared" si="1"/>
        <v>60000</v>
      </c>
      <c r="D22" s="72"/>
      <c r="E22" s="71">
        <v>60000</v>
      </c>
    </row>
    <row r="23" spans="1:5">
      <c r="A23" s="69" t="s">
        <v>213</v>
      </c>
      <c r="B23" s="70" t="s">
        <v>214</v>
      </c>
      <c r="C23" s="72">
        <f t="shared" si="1"/>
        <v>55529</v>
      </c>
      <c r="D23" s="72"/>
      <c r="E23" s="71">
        <f>50699+4830</f>
        <v>55529</v>
      </c>
    </row>
    <row r="24" spans="1:5">
      <c r="A24" s="69" t="s">
        <v>215</v>
      </c>
      <c r="B24" s="70" t="s">
        <v>216</v>
      </c>
      <c r="C24" s="72">
        <f t="shared" si="1"/>
        <v>58930</v>
      </c>
      <c r="D24" s="72"/>
      <c r="E24" s="71">
        <f>55295+3635</f>
        <v>58930</v>
      </c>
    </row>
    <row r="25" spans="1:5">
      <c r="A25" s="69" t="s">
        <v>217</v>
      </c>
      <c r="B25" s="70" t="s">
        <v>218</v>
      </c>
      <c r="C25" s="72">
        <f t="shared" si="1"/>
        <v>50000</v>
      </c>
      <c r="D25" s="72"/>
      <c r="E25" s="72">
        <v>50000</v>
      </c>
    </row>
    <row r="26" spans="1:5">
      <c r="A26" s="69" t="s">
        <v>219</v>
      </c>
      <c r="B26" s="70" t="s">
        <v>220</v>
      </c>
      <c r="C26" s="72">
        <f t="shared" si="1"/>
        <v>206200</v>
      </c>
      <c r="D26" s="72"/>
      <c r="E26" s="72">
        <f>204200+2000</f>
        <v>206200</v>
      </c>
    </row>
    <row r="27" spans="1:5">
      <c r="A27" s="66">
        <v>303</v>
      </c>
      <c r="B27" s="67" t="s">
        <v>221</v>
      </c>
      <c r="C27" s="72">
        <f>SUM(C28:C29)</f>
        <v>101484</v>
      </c>
      <c r="D27" s="72">
        <f>SUM(D28:D29)</f>
        <v>101484</v>
      </c>
      <c r="E27" s="72">
        <f>SUM(E28:E29)</f>
        <v>0</v>
      </c>
    </row>
    <row r="28" spans="1:5">
      <c r="A28" s="69">
        <v>30302</v>
      </c>
      <c r="B28" s="70" t="s">
        <v>222</v>
      </c>
      <c r="C28" s="72">
        <f>SUM(D28:E28)</f>
        <v>67044</v>
      </c>
      <c r="D28" s="72">
        <v>67044</v>
      </c>
      <c r="E28" s="72"/>
    </row>
    <row r="29" spans="1:5">
      <c r="A29" s="69">
        <v>30305</v>
      </c>
      <c r="B29" s="70" t="s">
        <v>223</v>
      </c>
      <c r="C29" s="72">
        <f>SUM(D29:E29)</f>
        <v>34440</v>
      </c>
      <c r="D29" s="72">
        <v>34440</v>
      </c>
      <c r="E29" s="7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E14" sqref="E14"/>
    </sheetView>
  </sheetViews>
  <sheetFormatPr defaultColWidth="10" defaultRowHeight="14.4" outlineLevelCol="7"/>
  <cols>
    <col min="1" max="1" width="35.8888888888889" customWidth="1"/>
    <col min="2" max="2" width="9.76851851851852" customWidth="1"/>
    <col min="3" max="3" width="12.9166666666667" customWidth="1"/>
    <col min="4" max="4" width="13.2222222222222" customWidth="1"/>
    <col min="5" max="5" width="9.76851851851852" customWidth="1"/>
    <col min="6" max="6" width="12.1111111111111" customWidth="1"/>
    <col min="7" max="7" width="9.76851851851852" customWidth="1"/>
    <col min="8" max="8" width="27.1388888888889" customWidth="1"/>
  </cols>
  <sheetData>
    <row r="1" ht="14.3" customHeight="1" spans="1:8">
      <c r="A1" s="35"/>
      <c r="B1" s="35"/>
      <c r="C1" s="35"/>
      <c r="D1" s="35"/>
      <c r="E1" s="35"/>
      <c r="F1" s="35"/>
      <c r="G1" s="35"/>
      <c r="H1" s="35"/>
    </row>
    <row r="2" ht="39.85" customHeight="1" spans="1:8">
      <c r="A2" s="73" t="s">
        <v>224</v>
      </c>
      <c r="B2" s="73"/>
      <c r="C2" s="73"/>
      <c r="D2" s="73"/>
      <c r="E2" s="73"/>
      <c r="F2" s="73"/>
      <c r="G2" s="73"/>
      <c r="H2" s="73"/>
    </row>
    <row r="3" ht="22.75" customHeight="1" spans="1:8">
      <c r="A3" s="35"/>
      <c r="B3" s="35"/>
      <c r="C3" s="35"/>
      <c r="D3" s="35"/>
      <c r="E3" s="35"/>
      <c r="F3" s="35"/>
      <c r="G3" s="35"/>
      <c r="H3" s="74" t="s">
        <v>32</v>
      </c>
    </row>
    <row r="4" ht="22.75" customHeight="1" spans="1:8">
      <c r="A4" s="42" t="s">
        <v>168</v>
      </c>
      <c r="B4" s="42" t="s">
        <v>225</v>
      </c>
      <c r="C4" s="42"/>
      <c r="D4" s="42"/>
      <c r="E4" s="42"/>
      <c r="F4" s="42"/>
      <c r="G4" s="42" t="s">
        <v>226</v>
      </c>
      <c r="H4" s="42" t="s">
        <v>227</v>
      </c>
    </row>
    <row r="5" ht="22.75" customHeight="1" spans="1:8">
      <c r="A5" s="42"/>
      <c r="B5" s="42" t="s">
        <v>114</v>
      </c>
      <c r="C5" s="42" t="s">
        <v>228</v>
      </c>
      <c r="D5" s="42" t="s">
        <v>229</v>
      </c>
      <c r="E5" s="42" t="s">
        <v>230</v>
      </c>
      <c r="F5" s="42"/>
      <c r="G5" s="42"/>
      <c r="H5" s="42"/>
    </row>
    <row r="6" ht="22.75" customHeight="1" spans="1:8">
      <c r="A6" s="42"/>
      <c r="B6" s="42"/>
      <c r="C6" s="42"/>
      <c r="D6" s="42"/>
      <c r="E6" s="42" t="s">
        <v>231</v>
      </c>
      <c r="F6" s="42" t="s">
        <v>232</v>
      </c>
      <c r="G6" s="42"/>
      <c r="H6" s="42"/>
    </row>
    <row r="7" ht="22.75" customHeight="1" spans="1:8">
      <c r="A7" s="75" t="s">
        <v>114</v>
      </c>
      <c r="B7" s="76">
        <v>62600</v>
      </c>
      <c r="C7" s="77"/>
      <c r="D7" s="76">
        <v>12600</v>
      </c>
      <c r="E7" s="76"/>
      <c r="F7" s="76">
        <v>50000</v>
      </c>
      <c r="G7" s="78"/>
      <c r="H7" s="78"/>
    </row>
    <row r="8" ht="22.75" customHeight="1" spans="1:8">
      <c r="A8" s="128" t="s">
        <v>172</v>
      </c>
      <c r="B8" s="76">
        <v>62600</v>
      </c>
      <c r="C8" s="77"/>
      <c r="D8" s="76">
        <v>12600</v>
      </c>
      <c r="E8" s="76"/>
      <c r="F8" s="76">
        <v>50000</v>
      </c>
      <c r="G8" s="78"/>
      <c r="H8" s="78"/>
    </row>
    <row r="9" ht="22.75" customHeight="1" spans="1:8">
      <c r="A9" s="80"/>
      <c r="B9" s="45"/>
      <c r="C9" s="45"/>
      <c r="D9" s="45"/>
      <c r="E9" s="45"/>
      <c r="F9" s="45"/>
      <c r="G9" s="45"/>
      <c r="H9" s="4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8" sqref="E8"/>
    </sheetView>
  </sheetViews>
  <sheetFormatPr defaultColWidth="10" defaultRowHeight="14.4"/>
  <cols>
    <col min="1" max="1" width="9.76851851851852" customWidth="1"/>
    <col min="2" max="2" width="12" style="47" customWidth="1"/>
    <col min="3" max="3" width="23.5555555555556" style="47" customWidth="1"/>
    <col min="4" max="4" width="15.6666666666667" customWidth="1"/>
    <col min="5" max="5" width="16.1111111111111" customWidth="1"/>
    <col min="6" max="6" width="12.5" customWidth="1"/>
    <col min="7" max="11" width="9.76851851851852" customWidth="1"/>
  </cols>
  <sheetData>
    <row r="1" ht="14.3" customHeight="1" spans="1:11">
      <c r="A1" s="35"/>
      <c r="B1" s="56"/>
      <c r="C1" s="57"/>
      <c r="D1" s="35"/>
      <c r="E1" s="35"/>
      <c r="F1" s="35"/>
      <c r="G1" s="35"/>
      <c r="H1" s="35"/>
      <c r="I1" s="35"/>
      <c r="J1" s="35"/>
      <c r="K1" s="35"/>
    </row>
    <row r="2" ht="39.85" customHeight="1" spans="1:11">
      <c r="A2" s="36" t="s">
        <v>233</v>
      </c>
      <c r="B2" s="49"/>
      <c r="C2" s="49"/>
      <c r="D2" s="36"/>
      <c r="E2" s="36"/>
      <c r="F2" s="36"/>
      <c r="G2" s="35"/>
      <c r="H2" s="35"/>
      <c r="I2" s="35"/>
      <c r="J2" s="35"/>
      <c r="K2" s="35"/>
    </row>
    <row r="3" ht="22.75" customHeight="1" spans="1:11">
      <c r="A3" s="38"/>
      <c r="D3" s="38"/>
      <c r="E3" s="38"/>
      <c r="F3" s="38" t="s">
        <v>32</v>
      </c>
      <c r="G3" s="35"/>
      <c r="H3" s="35"/>
      <c r="I3" s="35"/>
      <c r="J3" s="35"/>
      <c r="K3" s="35"/>
    </row>
    <row r="4" ht="22.75" customHeight="1" spans="1:11">
      <c r="A4" s="40" t="s">
        <v>234</v>
      </c>
      <c r="B4" s="58" t="s">
        <v>235</v>
      </c>
      <c r="C4" s="59" t="s">
        <v>236</v>
      </c>
      <c r="D4" s="40" t="s">
        <v>114</v>
      </c>
      <c r="E4" s="40" t="s">
        <v>111</v>
      </c>
      <c r="F4" s="40" t="s">
        <v>112</v>
      </c>
      <c r="G4" s="35"/>
      <c r="H4" s="35"/>
      <c r="I4" s="35"/>
      <c r="J4" s="35"/>
      <c r="K4" s="35"/>
    </row>
    <row r="5" ht="20" customHeight="1" spans="1:11">
      <c r="A5" s="60"/>
      <c r="B5" s="61"/>
      <c r="C5" s="62" t="s">
        <v>114</v>
      </c>
      <c r="D5" s="63">
        <f>SUM(D6)</f>
        <v>1531059</v>
      </c>
      <c r="E5" s="63">
        <f>SUM(E6)</f>
        <v>1531059</v>
      </c>
      <c r="F5" s="64"/>
      <c r="G5" s="38"/>
      <c r="H5" s="38"/>
      <c r="I5" s="38"/>
      <c r="J5" s="38"/>
      <c r="K5" s="38"/>
    </row>
    <row r="6" ht="20" customHeight="1" spans="1:6">
      <c r="A6" s="65">
        <v>1</v>
      </c>
      <c r="B6" s="66" t="s">
        <v>189</v>
      </c>
      <c r="C6" s="67" t="s">
        <v>190</v>
      </c>
      <c r="D6" s="63">
        <f>SUM(D7:D21)</f>
        <v>1531059</v>
      </c>
      <c r="E6" s="63">
        <f>SUM(E7:E21)</f>
        <v>1531059</v>
      </c>
      <c r="F6" s="68"/>
    </row>
    <row r="7" ht="20" customHeight="1" spans="1:6">
      <c r="A7" s="65">
        <v>2</v>
      </c>
      <c r="B7" s="69" t="s">
        <v>191</v>
      </c>
      <c r="C7" s="70" t="s">
        <v>192</v>
      </c>
      <c r="D7" s="71">
        <v>293000</v>
      </c>
      <c r="E7" s="71">
        <v>293000</v>
      </c>
      <c r="F7" s="68"/>
    </row>
    <row r="8" ht="20" customHeight="1" spans="1:6">
      <c r="A8" s="65">
        <v>3</v>
      </c>
      <c r="B8" s="69" t="s">
        <v>193</v>
      </c>
      <c r="C8" s="70" t="s">
        <v>194</v>
      </c>
      <c r="D8" s="71">
        <v>220400</v>
      </c>
      <c r="E8" s="71">
        <v>220400</v>
      </c>
      <c r="F8" s="68"/>
    </row>
    <row r="9" ht="20" customHeight="1" spans="1:6">
      <c r="A9" s="65">
        <v>4</v>
      </c>
      <c r="B9" s="69" t="s">
        <v>195</v>
      </c>
      <c r="C9" s="70" t="s">
        <v>196</v>
      </c>
      <c r="D9" s="71">
        <v>58800</v>
      </c>
      <c r="E9" s="71">
        <v>58800</v>
      </c>
      <c r="F9" s="68"/>
    </row>
    <row r="10" ht="20" customHeight="1" spans="1:6">
      <c r="A10" s="65">
        <v>5</v>
      </c>
      <c r="B10" s="69" t="s">
        <v>197</v>
      </c>
      <c r="C10" s="70" t="s">
        <v>198</v>
      </c>
      <c r="D10" s="72">
        <v>20000</v>
      </c>
      <c r="E10" s="72">
        <v>20000</v>
      </c>
      <c r="F10" s="68"/>
    </row>
    <row r="11" ht="20" customHeight="1" spans="1:6">
      <c r="A11" s="65">
        <v>6</v>
      </c>
      <c r="B11" s="69" t="s">
        <v>199</v>
      </c>
      <c r="C11" s="70" t="s">
        <v>200</v>
      </c>
      <c r="D11" s="72">
        <v>190000</v>
      </c>
      <c r="E11" s="72">
        <v>190000</v>
      </c>
      <c r="F11" s="68"/>
    </row>
    <row r="12" ht="20" customHeight="1" spans="1:6">
      <c r="A12" s="65">
        <v>7</v>
      </c>
      <c r="B12" s="69" t="s">
        <v>201</v>
      </c>
      <c r="C12" s="70" t="s">
        <v>202</v>
      </c>
      <c r="D12" s="71">
        <v>30000</v>
      </c>
      <c r="E12" s="71">
        <v>30000</v>
      </c>
      <c r="F12" s="68"/>
    </row>
    <row r="13" ht="20" customHeight="1" spans="1:6">
      <c r="A13" s="65">
        <v>8</v>
      </c>
      <c r="B13" s="69" t="s">
        <v>203</v>
      </c>
      <c r="C13" s="70" t="s">
        <v>204</v>
      </c>
      <c r="D13" s="71">
        <v>149600</v>
      </c>
      <c r="E13" s="71">
        <v>149600</v>
      </c>
      <c r="F13" s="68"/>
    </row>
    <row r="14" ht="20" customHeight="1" spans="1:6">
      <c r="A14" s="65">
        <v>9</v>
      </c>
      <c r="B14" s="69" t="s">
        <v>205</v>
      </c>
      <c r="C14" s="70" t="s">
        <v>206</v>
      </c>
      <c r="D14" s="71">
        <v>96000</v>
      </c>
      <c r="E14" s="71">
        <v>96000</v>
      </c>
      <c r="F14" s="68"/>
    </row>
    <row r="15" ht="20" customHeight="1" spans="1:6">
      <c r="A15" s="65">
        <v>10</v>
      </c>
      <c r="B15" s="69" t="s">
        <v>207</v>
      </c>
      <c r="C15" s="70" t="s">
        <v>208</v>
      </c>
      <c r="D15" s="71">
        <v>12600</v>
      </c>
      <c r="E15" s="71">
        <v>12600</v>
      </c>
      <c r="F15" s="68"/>
    </row>
    <row r="16" ht="20" customHeight="1" spans="1:6">
      <c r="A16" s="65">
        <v>11</v>
      </c>
      <c r="B16" s="69" t="s">
        <v>209</v>
      </c>
      <c r="C16" s="70" t="s">
        <v>210</v>
      </c>
      <c r="D16" s="71">
        <v>30000</v>
      </c>
      <c r="E16" s="71">
        <v>30000</v>
      </c>
      <c r="F16" s="68"/>
    </row>
    <row r="17" ht="20" customHeight="1" spans="1:6">
      <c r="A17" s="65">
        <v>12</v>
      </c>
      <c r="B17" s="69" t="s">
        <v>211</v>
      </c>
      <c r="C17" s="70" t="s">
        <v>212</v>
      </c>
      <c r="D17" s="71">
        <v>60000</v>
      </c>
      <c r="E17" s="71">
        <v>60000</v>
      </c>
      <c r="F17" s="68"/>
    </row>
    <row r="18" ht="20" customHeight="1" spans="1:6">
      <c r="A18" s="65">
        <v>13</v>
      </c>
      <c r="B18" s="69" t="s">
        <v>213</v>
      </c>
      <c r="C18" s="70" t="s">
        <v>214</v>
      </c>
      <c r="D18" s="71">
        <v>55529</v>
      </c>
      <c r="E18" s="71">
        <v>55529</v>
      </c>
      <c r="F18" s="68"/>
    </row>
    <row r="19" ht="20" customHeight="1" spans="1:6">
      <c r="A19" s="65">
        <v>14</v>
      </c>
      <c r="B19" s="69" t="s">
        <v>215</v>
      </c>
      <c r="C19" s="70" t="s">
        <v>216</v>
      </c>
      <c r="D19" s="71">
        <v>58930</v>
      </c>
      <c r="E19" s="71">
        <v>58930</v>
      </c>
      <c r="F19" s="68"/>
    </row>
    <row r="20" ht="20" customHeight="1" spans="1:6">
      <c r="A20" s="65">
        <v>15</v>
      </c>
      <c r="B20" s="69" t="s">
        <v>217</v>
      </c>
      <c r="C20" s="70" t="s">
        <v>218</v>
      </c>
      <c r="D20" s="72">
        <v>50000</v>
      </c>
      <c r="E20" s="72">
        <v>50000</v>
      </c>
      <c r="F20" s="68"/>
    </row>
    <row r="21" ht="20" customHeight="1" spans="1:6">
      <c r="A21" s="65">
        <v>16</v>
      </c>
      <c r="B21" s="69" t="s">
        <v>219</v>
      </c>
      <c r="C21" s="70" t="s">
        <v>220</v>
      </c>
      <c r="D21" s="72">
        <v>206200</v>
      </c>
      <c r="E21" s="72">
        <v>206200</v>
      </c>
      <c r="F21" s="68"/>
    </row>
    <row r="25" spans="2:3">
      <c r="B25" s="46"/>
      <c r="C25" s="46"/>
    </row>
    <row r="26" spans="2:3">
      <c r="B26" s="46"/>
      <c r="C26" s="46"/>
    </row>
    <row r="27" spans="2:3">
      <c r="B27" s="46"/>
      <c r="C27" s="4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F14" sqref="F14"/>
    </sheetView>
  </sheetViews>
  <sheetFormatPr defaultColWidth="7.87962962962963" defaultRowHeight="12.75" customHeight="1"/>
  <cols>
    <col min="1" max="1" width="17" style="47" customWidth="1"/>
    <col min="2" max="2" width="41.3796296296296" style="47" customWidth="1"/>
    <col min="3" max="3" width="29.3796296296296" style="47" customWidth="1"/>
    <col min="4" max="4" width="2.5" style="47" customWidth="1"/>
    <col min="5" max="16" width="8" style="47"/>
    <col min="17" max="16384" width="7.87962962962963" style="46"/>
  </cols>
  <sheetData>
    <row r="1" ht="15" customHeight="1" spans="1:16">
      <c r="A1" s="48"/>
      <c r="B1" s="48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ht="32.25" customHeight="1" spans="1:16">
      <c r="A2" s="49" t="s">
        <v>237</v>
      </c>
      <c r="B2" s="49"/>
      <c r="C2" s="49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ht="15" customHeight="1" spans="1:16">
      <c r="A3" s="50" t="s">
        <v>238</v>
      </c>
      <c r="B3" s="46"/>
      <c r="C3" s="51" t="s">
        <v>32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ht="25.5" customHeight="1" spans="1:16">
      <c r="A4" s="52" t="s">
        <v>239</v>
      </c>
      <c r="B4" s="52"/>
      <c r="C4" s="53" t="s">
        <v>36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ht="25.5" customHeight="1" spans="1:16">
      <c r="A5" s="52" t="s">
        <v>240</v>
      </c>
      <c r="B5" s="52" t="s">
        <v>241</v>
      </c>
      <c r="C5" s="53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="46" customFormat="1" ht="25.5" customHeight="1" spans="1:3">
      <c r="A6" s="52" t="s">
        <v>114</v>
      </c>
      <c r="B6" s="52"/>
      <c r="C6" s="53"/>
    </row>
    <row r="7" s="46" customFormat="1" ht="26.25" customHeight="1" spans="1:4">
      <c r="A7" s="54"/>
      <c r="B7" s="54"/>
      <c r="C7" s="55">
        <v>0</v>
      </c>
      <c r="D7" s="47"/>
    </row>
    <row r="8" ht="26.25" customHeight="1" spans="1:16">
      <c r="A8" s="54"/>
      <c r="B8" s="54"/>
      <c r="C8" s="55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ht="26.25" customHeight="1" spans="1:16">
      <c r="A9" s="54"/>
      <c r="B9" s="54"/>
      <c r="C9" s="55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ht="26.25" customHeight="1" spans="1:3">
      <c r="A10" s="54"/>
      <c r="B10" s="54"/>
      <c r="C10" s="55"/>
    </row>
    <row r="11" ht="26.25" customHeight="1" spans="1:3">
      <c r="A11" s="54"/>
      <c r="B11" s="54"/>
      <c r="C11" s="55"/>
    </row>
    <row r="12" ht="26.25" customHeight="1" spans="1:3">
      <c r="A12" s="54"/>
      <c r="B12" s="54"/>
      <c r="C12" s="5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1" sqref="A11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35"/>
      <c r="B1" s="35"/>
      <c r="C1" s="35"/>
      <c r="D1" s="35"/>
      <c r="E1" s="35"/>
    </row>
    <row r="2" ht="39.85" customHeight="1" spans="1:5">
      <c r="A2" s="36" t="s">
        <v>242</v>
      </c>
      <c r="B2" s="36"/>
      <c r="C2" s="36"/>
      <c r="D2" s="36"/>
      <c r="E2" s="36"/>
    </row>
    <row r="3" ht="22.75" customHeight="1" spans="1:5">
      <c r="A3" s="37" t="s">
        <v>238</v>
      </c>
      <c r="B3" s="37"/>
      <c r="C3" s="38"/>
      <c r="D3" s="38"/>
      <c r="E3" s="39" t="s">
        <v>32</v>
      </c>
    </row>
    <row r="4" ht="22.75" customHeight="1" spans="1:5">
      <c r="A4" s="40" t="s">
        <v>168</v>
      </c>
      <c r="B4" s="40" t="s">
        <v>114</v>
      </c>
      <c r="C4" s="41" t="s">
        <v>243</v>
      </c>
      <c r="D4" s="42" t="s">
        <v>244</v>
      </c>
      <c r="E4" s="42" t="s">
        <v>245</v>
      </c>
    </row>
    <row r="5" ht="22.75" customHeight="1" spans="1:5">
      <c r="A5" s="43" t="s">
        <v>246</v>
      </c>
      <c r="B5" s="44">
        <v>311500</v>
      </c>
      <c r="C5" s="45">
        <v>311500</v>
      </c>
      <c r="D5" s="45"/>
      <c r="E5" s="45"/>
    </row>
  </sheetData>
  <mergeCells count="2">
    <mergeCell ref="A2:E2"/>
    <mergeCell ref="A3:B3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B8" sqref="B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26" t="s">
        <v>247</v>
      </c>
      <c r="B1" s="26"/>
    </row>
    <row r="2" spans="1:2">
      <c r="A2" s="27" t="s">
        <v>238</v>
      </c>
      <c r="B2" s="28" t="s">
        <v>248</v>
      </c>
    </row>
    <row r="3" ht="15" customHeight="1" spans="1:2">
      <c r="A3" s="29" t="s">
        <v>35</v>
      </c>
      <c r="B3" s="30" t="s">
        <v>36</v>
      </c>
    </row>
    <row r="4" spans="1:2">
      <c r="A4" s="29"/>
      <c r="B4" s="30"/>
    </row>
    <row r="5" spans="1:2">
      <c r="A5" s="22" t="s">
        <v>249</v>
      </c>
      <c r="B5" s="30">
        <v>1</v>
      </c>
    </row>
    <row r="6" spans="1:2">
      <c r="A6" s="31" t="s">
        <v>250</v>
      </c>
      <c r="B6" s="32"/>
    </row>
    <row r="7" spans="1:2">
      <c r="A7" s="33" t="s">
        <v>251</v>
      </c>
      <c r="B7" s="32"/>
    </row>
    <row r="8" spans="1:2">
      <c r="A8" s="33"/>
      <c r="B8" s="32"/>
    </row>
    <row r="9" spans="1:2">
      <c r="A9" s="33"/>
      <c r="B9" s="32"/>
    </row>
    <row r="10" spans="1:2">
      <c r="A10" s="33"/>
      <c r="B10" s="32"/>
    </row>
    <row r="11" spans="1:2">
      <c r="A11" s="33"/>
      <c r="B11" s="32"/>
    </row>
    <row r="12" spans="1:2">
      <c r="A12" s="33"/>
      <c r="B12" s="32"/>
    </row>
    <row r="13" spans="1:2">
      <c r="A13" s="33"/>
      <c r="B13" s="32"/>
    </row>
    <row r="14" spans="1:2">
      <c r="A14" s="33"/>
      <c r="B14" s="32"/>
    </row>
    <row r="15" spans="1:2">
      <c r="A15" s="33"/>
      <c r="B15" s="32"/>
    </row>
    <row r="16" spans="1:1">
      <c r="A16" s="34" t="s">
        <v>252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view="pageBreakPreview" zoomScaleNormal="100" topLeftCell="A15" workbookViewId="0">
      <selection activeCell="D6" sqref="D6:P6"/>
    </sheetView>
  </sheetViews>
  <sheetFormatPr defaultColWidth="9" defaultRowHeight="14.4"/>
  <cols>
    <col min="4" max="16" width="5.75" customWidth="1"/>
  </cols>
  <sheetData>
    <row r="1" ht="17.4" spans="1:16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2" t="s">
        <v>254</v>
      </c>
    </row>
    <row r="3" ht="33" customHeight="1" spans="1:16">
      <c r="A3" s="3" t="s">
        <v>255</v>
      </c>
      <c r="B3" s="15" t="s">
        <v>246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24"/>
    </row>
    <row r="4" ht="36" customHeight="1" spans="1:16">
      <c r="A4" s="3" t="s">
        <v>256</v>
      </c>
      <c r="B4" s="6" t="s">
        <v>257</v>
      </c>
      <c r="C4" s="7"/>
      <c r="D4" s="7"/>
      <c r="E4" s="7"/>
      <c r="F4" s="3" t="s">
        <v>258</v>
      </c>
      <c r="G4" s="3"/>
      <c r="H4" s="3"/>
      <c r="I4" s="3"/>
      <c r="J4" s="7">
        <v>13034106911</v>
      </c>
      <c r="K4" s="7"/>
      <c r="L4" s="7"/>
      <c r="M4" s="7"/>
      <c r="N4" s="7"/>
      <c r="O4" s="7"/>
      <c r="P4" s="7"/>
    </row>
    <row r="5" ht="36" customHeight="1" spans="1:16">
      <c r="A5" s="3" t="s">
        <v>259</v>
      </c>
      <c r="B5" s="3" t="s">
        <v>260</v>
      </c>
      <c r="C5" s="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ht="59" customHeight="1" spans="1:16">
      <c r="A6" s="3"/>
      <c r="B6" s="3" t="s">
        <v>261</v>
      </c>
      <c r="C6" s="3"/>
      <c r="D6" s="18" t="s">
        <v>262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ht="36" customHeight="1" spans="1:16">
      <c r="A7" s="3"/>
      <c r="B7" s="3" t="s">
        <v>263</v>
      </c>
      <c r="C7" s="3"/>
      <c r="D7" s="20" t="s">
        <v>264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ht="36" customHeight="1" spans="1:16">
      <c r="A8" s="3"/>
      <c r="B8" s="3" t="s">
        <v>265</v>
      </c>
      <c r="C8" s="3"/>
      <c r="D8" s="21" t="s">
        <v>266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36" customHeight="1" spans="1:16">
      <c r="A9" s="3" t="s">
        <v>267</v>
      </c>
      <c r="B9" s="3" t="s">
        <v>268</v>
      </c>
      <c r="C9" s="3"/>
      <c r="D9" s="20" t="s">
        <v>266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ht="36" customHeight="1" spans="1:16">
      <c r="A10" s="3"/>
      <c r="B10" s="22" t="s">
        <v>269</v>
      </c>
      <c r="C10" s="22"/>
      <c r="D10" s="18" t="s">
        <v>270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36" customHeight="1" spans="1:16">
      <c r="A11" s="3"/>
      <c r="B11" s="22" t="s">
        <v>271</v>
      </c>
      <c r="C11" s="22"/>
      <c r="D11" s="3" t="s">
        <v>272</v>
      </c>
      <c r="E11" s="3"/>
      <c r="F11" s="3"/>
      <c r="G11" s="3"/>
      <c r="H11" s="3" t="s">
        <v>273</v>
      </c>
      <c r="I11" s="3"/>
      <c r="J11" s="3"/>
      <c r="K11" s="3"/>
      <c r="L11" s="3" t="s">
        <v>274</v>
      </c>
      <c r="M11" s="3"/>
      <c r="N11" s="3"/>
      <c r="O11" s="3"/>
      <c r="P11" s="3" t="s">
        <v>275</v>
      </c>
    </row>
    <row r="12" ht="36" customHeight="1" spans="1:16">
      <c r="A12" s="3"/>
      <c r="B12" s="23">
        <v>50</v>
      </c>
      <c r="C12" s="23"/>
      <c r="D12" s="5">
        <v>47</v>
      </c>
      <c r="E12" s="5"/>
      <c r="F12" s="5"/>
      <c r="G12" s="5"/>
      <c r="H12" s="5">
        <v>23</v>
      </c>
      <c r="I12" s="5"/>
      <c r="J12" s="5"/>
      <c r="K12" s="5"/>
      <c r="L12" s="5">
        <v>19</v>
      </c>
      <c r="M12" s="5"/>
      <c r="N12" s="5"/>
      <c r="O12" s="5"/>
      <c r="P12" s="5">
        <v>5</v>
      </c>
    </row>
    <row r="13" ht="48" customHeight="1" spans="1:16">
      <c r="A13" s="3" t="s">
        <v>276</v>
      </c>
      <c r="B13" s="18" t="s">
        <v>277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ht="36" customHeight="1" spans="1:16">
      <c r="A14" s="3" t="s">
        <v>278</v>
      </c>
      <c r="B14" s="3" t="s">
        <v>279</v>
      </c>
      <c r="C14" s="3" t="s">
        <v>280</v>
      </c>
      <c r="D14" s="3"/>
      <c r="E14" s="3"/>
      <c r="F14" s="3"/>
      <c r="G14" s="3" t="s">
        <v>281</v>
      </c>
      <c r="H14" s="3"/>
      <c r="I14" s="3"/>
      <c r="J14" s="3"/>
      <c r="K14" s="3" t="s">
        <v>282</v>
      </c>
      <c r="L14" s="3"/>
      <c r="M14" s="3"/>
      <c r="N14" s="3"/>
      <c r="O14" s="3" t="s">
        <v>283</v>
      </c>
      <c r="P14" s="3"/>
    </row>
    <row r="15" ht="36" customHeight="1" spans="1:16">
      <c r="A15" s="3"/>
      <c r="B15" s="8">
        <v>473.47</v>
      </c>
      <c r="C15" s="8">
        <f>G15-B15</f>
        <v>1027.84</v>
      </c>
      <c r="D15" s="8"/>
      <c r="E15" s="8"/>
      <c r="F15" s="8"/>
      <c r="G15" s="8">
        <v>1501.31</v>
      </c>
      <c r="H15" s="8"/>
      <c r="I15" s="8"/>
      <c r="J15" s="8"/>
      <c r="K15" s="25">
        <v>1</v>
      </c>
      <c r="L15" s="8"/>
      <c r="M15" s="8"/>
      <c r="N15" s="8"/>
      <c r="O15" s="8">
        <v>0</v>
      </c>
      <c r="P15" s="8"/>
    </row>
    <row r="16" ht="36" customHeight="1" spans="1:16">
      <c r="A16" s="3" t="s">
        <v>284</v>
      </c>
      <c r="B16" s="3" t="s">
        <v>285</v>
      </c>
      <c r="C16" s="3"/>
      <c r="D16" s="3"/>
      <c r="E16" s="3"/>
      <c r="F16" s="3"/>
      <c r="G16" s="3"/>
      <c r="H16" s="3"/>
      <c r="I16" s="3" t="s">
        <v>286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287</v>
      </c>
      <c r="C17" s="3"/>
      <c r="D17" s="3"/>
      <c r="E17" s="8"/>
      <c r="F17" s="8"/>
      <c r="G17" s="8"/>
      <c r="H17" s="8"/>
      <c r="I17" s="3" t="s">
        <v>179</v>
      </c>
      <c r="J17" s="3"/>
      <c r="K17" s="3"/>
      <c r="L17" s="3"/>
      <c r="M17" s="3"/>
      <c r="N17" s="8">
        <v>289.21</v>
      </c>
      <c r="O17" s="8"/>
      <c r="P17" s="8"/>
    </row>
    <row r="18" ht="36" customHeight="1" spans="1:16">
      <c r="A18" s="3"/>
      <c r="B18" s="3" t="s">
        <v>288</v>
      </c>
      <c r="C18" s="3"/>
      <c r="D18" s="3"/>
      <c r="E18" s="8">
        <v>473.47</v>
      </c>
      <c r="F18" s="8"/>
      <c r="G18" s="8"/>
      <c r="H18" s="8"/>
      <c r="I18" s="3" t="s">
        <v>180</v>
      </c>
      <c r="J18" s="3"/>
      <c r="K18" s="3"/>
      <c r="L18" s="3"/>
      <c r="M18" s="3"/>
      <c r="N18" s="8">
        <v>153.11</v>
      </c>
      <c r="O18" s="8"/>
      <c r="P18" s="8"/>
    </row>
    <row r="19" ht="36" customHeight="1" spans="1:16">
      <c r="A19" s="3"/>
      <c r="B19" s="3" t="s">
        <v>289</v>
      </c>
      <c r="C19" s="3"/>
      <c r="D19" s="3"/>
      <c r="E19" s="8"/>
      <c r="F19" s="8"/>
      <c r="G19" s="8"/>
      <c r="H19" s="8"/>
      <c r="I19" s="3" t="s">
        <v>290</v>
      </c>
      <c r="J19" s="3"/>
      <c r="K19" s="3"/>
      <c r="L19" s="3"/>
      <c r="M19" s="3"/>
      <c r="N19" s="8">
        <v>31.15</v>
      </c>
      <c r="O19" s="8"/>
      <c r="P19" s="8"/>
    </row>
    <row r="20" ht="36" customHeight="1" spans="1:16">
      <c r="A20" s="3"/>
      <c r="B20" s="3" t="s">
        <v>291</v>
      </c>
      <c r="C20" s="3"/>
      <c r="D20" s="3"/>
      <c r="E20" s="8">
        <v>473.47</v>
      </c>
      <c r="F20" s="8"/>
      <c r="G20" s="8"/>
      <c r="H20" s="8"/>
      <c r="I20" s="3" t="s">
        <v>292</v>
      </c>
      <c r="J20" s="3"/>
      <c r="K20" s="3"/>
      <c r="L20" s="3"/>
      <c r="M20" s="3"/>
      <c r="N20" s="8">
        <v>473.47</v>
      </c>
      <c r="O20" s="8"/>
      <c r="P20" s="8"/>
    </row>
    <row r="21" ht="36" customHeight="1" spans="1:16">
      <c r="A21" s="3" t="s">
        <v>293</v>
      </c>
      <c r="B21" s="21" t="s">
        <v>266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36" customHeight="1" spans="1:16">
      <c r="A22" s="3" t="s">
        <v>294</v>
      </c>
      <c r="B22" s="3" t="s">
        <v>295</v>
      </c>
      <c r="C22" s="3"/>
      <c r="D22" s="3" t="s">
        <v>296</v>
      </c>
      <c r="E22" s="3"/>
      <c r="F22" s="3"/>
      <c r="G22" s="3"/>
      <c r="H22" s="3"/>
      <c r="I22" s="3"/>
      <c r="J22" s="3"/>
      <c r="K22" s="3"/>
      <c r="L22" s="3"/>
      <c r="M22" s="3" t="s">
        <v>297</v>
      </c>
      <c r="N22" s="3"/>
      <c r="O22" s="3"/>
      <c r="P22" s="3"/>
    </row>
    <row r="23" ht="25" customHeight="1" spans="1:1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ht="25" customHeight="1" spans="1:1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ht="25" customHeight="1" spans="1:1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4"/>
      <c r="N25" s="14"/>
      <c r="O25" s="14"/>
      <c r="P25" s="14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B8" sqref="B8:K8"/>
    </sheetView>
  </sheetViews>
  <sheetFormatPr defaultColWidth="9" defaultRowHeight="14.4"/>
  <sheetData>
    <row r="1" ht="17.4" spans="1:11">
      <c r="A1" s="1" t="s">
        <v>298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254</v>
      </c>
    </row>
    <row r="3" ht="46" customHeight="1" spans="1:11">
      <c r="A3" s="3" t="s">
        <v>299</v>
      </c>
      <c r="B3" s="4" t="s">
        <v>246</v>
      </c>
      <c r="C3" s="5"/>
      <c r="D3" s="5"/>
      <c r="E3" s="5"/>
      <c r="F3" s="3" t="s">
        <v>300</v>
      </c>
      <c r="G3" s="3"/>
      <c r="H3" s="6" t="s">
        <v>301</v>
      </c>
      <c r="I3" s="7"/>
      <c r="J3" s="7"/>
      <c r="K3" s="7"/>
    </row>
    <row r="4" ht="46" customHeight="1" spans="1:11">
      <c r="A4" s="3" t="s">
        <v>302</v>
      </c>
      <c r="B4" s="6" t="s">
        <v>301</v>
      </c>
      <c r="C4" s="7"/>
      <c r="D4" s="7"/>
      <c r="E4" s="7"/>
      <c r="F4" s="3" t="s">
        <v>303</v>
      </c>
      <c r="G4" s="3"/>
      <c r="H4" s="7"/>
      <c r="I4" s="7"/>
      <c r="J4" s="7"/>
      <c r="K4" s="7"/>
    </row>
    <row r="5" ht="46" customHeight="1" spans="1:11">
      <c r="A5" s="3" t="s">
        <v>304</v>
      </c>
      <c r="B5" s="4" t="s">
        <v>305</v>
      </c>
      <c r="C5" s="5"/>
      <c r="D5" s="5"/>
      <c r="E5" s="5"/>
      <c r="F5" s="3" t="s">
        <v>306</v>
      </c>
      <c r="G5" s="3"/>
      <c r="H5" s="6" t="s">
        <v>307</v>
      </c>
      <c r="I5" s="7"/>
      <c r="J5" s="7"/>
      <c r="K5" s="7"/>
    </row>
    <row r="6" ht="46" customHeight="1" spans="1:11">
      <c r="A6" s="3" t="s">
        <v>308</v>
      </c>
      <c r="B6" s="4" t="s">
        <v>309</v>
      </c>
      <c r="C6" s="5"/>
      <c r="D6" s="5"/>
      <c r="E6" s="5"/>
      <c r="F6" s="3" t="s">
        <v>310</v>
      </c>
      <c r="G6" s="3"/>
      <c r="H6" s="8"/>
      <c r="I6" s="8"/>
      <c r="J6" s="8"/>
      <c r="K6" s="8"/>
    </row>
    <row r="7" ht="46" customHeight="1" spans="1:11">
      <c r="A7" s="3" t="s">
        <v>311</v>
      </c>
      <c r="B7" s="9" t="s">
        <v>312</v>
      </c>
      <c r="C7" s="8">
        <v>31.15</v>
      </c>
      <c r="D7" s="8"/>
      <c r="E7" s="9" t="s">
        <v>313</v>
      </c>
      <c r="F7" s="9"/>
      <c r="G7" s="8"/>
      <c r="H7" s="8"/>
      <c r="I7" s="9" t="s">
        <v>314</v>
      </c>
      <c r="J7" s="9"/>
      <c r="K7" s="8"/>
    </row>
    <row r="8" ht="46" customHeight="1" spans="1:11">
      <c r="A8" s="3" t="s">
        <v>315</v>
      </c>
      <c r="B8" s="10" t="s">
        <v>307</v>
      </c>
      <c r="C8" s="11"/>
      <c r="D8" s="11"/>
      <c r="E8" s="11"/>
      <c r="F8" s="11"/>
      <c r="G8" s="11"/>
      <c r="H8" s="11"/>
      <c r="I8" s="11"/>
      <c r="J8" s="11"/>
      <c r="K8" s="13"/>
    </row>
    <row r="9" ht="46" customHeight="1" spans="1:11">
      <c r="A9" s="3" t="s">
        <v>294</v>
      </c>
      <c r="B9" s="3" t="s">
        <v>295</v>
      </c>
      <c r="C9" s="3"/>
      <c r="D9" s="3" t="s">
        <v>296</v>
      </c>
      <c r="E9" s="3"/>
      <c r="F9" s="3"/>
      <c r="G9" s="3"/>
      <c r="H9" s="3"/>
      <c r="I9" s="3"/>
      <c r="J9" s="3" t="s">
        <v>316</v>
      </c>
      <c r="K9" s="3"/>
    </row>
    <row r="10" ht="46" customHeight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46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46" customHeight="1" spans="1:1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ht="46" customHeight="1" spans="1:1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ht="46" customHeight="1" spans="1:11">
      <c r="A14" s="12"/>
      <c r="B14" s="12"/>
      <c r="C14" s="12"/>
      <c r="D14" s="12"/>
      <c r="E14" s="12"/>
      <c r="F14" s="12"/>
      <c r="G14" s="12"/>
      <c r="H14" s="12"/>
      <c r="I14" s="12"/>
      <c r="J14" s="14"/>
      <c r="K14" s="14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2023-03-29T08:43:34Z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