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Sheet1" sheetId="17" r:id="rId15"/>
  </sheets>
  <externalReferences>
    <externalReference r:id="rId16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_1办公设备购置">[1]Sheet1!$A$2:$A$4</definedName>
  </definedNames>
  <calcPr calcId="144525"/>
</workbook>
</file>

<file path=xl/sharedStrings.xml><?xml version="1.0" encoding="utf-8"?>
<sst xmlns="http://schemas.openxmlformats.org/spreadsheetml/2006/main" count="429" uniqueCount="309">
  <si>
    <t>单位代码：</t>
  </si>
  <si>
    <t>单位名称：</t>
  </si>
  <si>
    <t>宁县米桥镇中心小学</t>
  </si>
  <si>
    <t>部门预算公开表</t>
  </si>
  <si>
    <t xml:space="preserve">     </t>
  </si>
  <si>
    <t>编制日期：</t>
  </si>
  <si>
    <t>2024.03.15</t>
  </si>
  <si>
    <t>部门领导：</t>
  </si>
  <si>
    <t>张明刚</t>
  </si>
  <si>
    <t>财务负责人：</t>
  </si>
  <si>
    <t>杨可</t>
  </si>
  <si>
    <t>制表人：</t>
  </si>
  <si>
    <t>李树桂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</si>
  <si>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</si>
  <si>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</si>
  <si>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</si>
  <si>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</si>
  <si>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</si>
  <si>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</si>
  <si>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</si>
  <si>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</si>
  <si>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</si>
  <si>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</si>
  <si>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</si>
  <si>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</si>
  <si>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</si>
  <si>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</si>
  <si>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</si>
  <si>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</si>
  <si>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</si>
  <si>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</si>
  <si>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</si>
  <si>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</si>
  <si>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</si>
  <si>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</si>
  <si>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</si>
  <si>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</si>
  <si>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</si>
  <si>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</si>
  <si>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</si>
  <si>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</si>
  <si>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</si>
  <si>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</si>
  <si>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</si>
  <si>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</si>
  <si>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</si>
  <si>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</si>
  <si>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</si>
  <si>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</si>
  <si>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</si>
  <si>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</si>
  <si>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</si>
  <si>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</si>
  <si>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</si>
  <si>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</si>
  <si>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</si>
  <si>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</si>
  <si>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</si>
  <si>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</si>
  <si>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</si>
  <si>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</si>
  <si>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</si>
  <si>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</si>
  <si>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</si>
  <si>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</si>
  <si>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</si>
  <si>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</si>
  <si>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</si>
  <si>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</si>
  <si>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</si>
  <si>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</si>
  <si>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</si>
  <si>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</si>
  <si>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</si>
  <si>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</si>
  <si>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</si>
  <si>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</si>
  <si>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</si>
  <si>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</si>
  <si>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</si>
  <si>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</si>
  <si>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</si>
  <si>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</si>
  <si>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</si>
  <si>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</si>
  <si>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</si>
  <si>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</si>
  <si>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</si>
  <si>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</si>
  <si>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</si>
  <si>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</si>
  <si>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</si>
  <si>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</si>
  <si>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</si>
  <si>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</si>
  <si>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</si>
  <si>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</si>
  <si>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</si>
  <si>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</si>
  <si>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</si>
  <si>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</si>
  <si>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</si>
  <si>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</si>
  <si>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</si>
  <si>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</si>
  <si>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</si>
  <si>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</si>
  <si>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</si>
  <si>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</si>
  <si>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</si>
  <si>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</si>
  <si>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</si>
  <si>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</si>
  <si>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</si>
  <si>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</si>
  <si>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</si>
  <si>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</si>
  <si>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</si>
  <si>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</si>
  <si>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</si>
  <si>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</si>
  <si>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</si>
  <si>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</si>
  <si>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</si>
  <si>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</si>
  <si>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</si>
  <si>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</si>
  <si>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</si>
  <si>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</si>
  <si>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</si>
  <si>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</si>
  <si>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</si>
  <si>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</si>
  <si>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</si>
  <si>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</si>
  <si>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</si>
  <si>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</si>
  <si>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</si>
  <si>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</si>
  <si>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</si>
  <si>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</si>
  <si>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</si>
  <si>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</si>
  <si>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</si>
  <si>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</si>
  <si>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</si>
  <si>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</si>
  <si>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</si>
  <si>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</si>
  <si>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</si>
  <si>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</si>
  <si>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</si>
  <si>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</si>
  <si>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</si>
  <si>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</si>
  <si>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</si>
  <si>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</si>
  <si>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</si>
  <si>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</si>
  <si>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</si>
  <si>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</si>
  <si>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</si>
  <si>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</si>
  <si>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</si>
  <si>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</si>
  <si>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</si>
  <si>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</si>
  <si>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</si>
  <si>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</si>
  <si>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</si>
  <si>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</si>
  <si>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</si>
  <si>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</si>
  <si>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</si>
  <si>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</si>
  <si>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</si>
  <si>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</si>
  <si>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</si>
  <si>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</si>
  <si>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</si>
  <si>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</si>
  <si>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</si>
  <si>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</si>
  <si>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</si>
  <si>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</si>
  <si>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</si>
  <si>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</si>
  <si>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</si>
  <si>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</si>
  <si>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</si>
  <si>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</si>
  <si>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</si>
  <si>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</si>
  <si>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</si>
  <si>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</si>
  <si>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 xml:space="preserve">  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</si>
  <si>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</si>
  <si>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</si>
  <si>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</si>
  <si>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</si>
  <si>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</si>
  <si>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</si>
  <si>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</si>
  <si>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</si>
  <si>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</si>
  <si>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机关事业单位基本养老保险缴费</t>
  </si>
  <si>
    <t>30110</t>
  </si>
  <si>
    <t>职工基本医疗保险缴费</t>
  </si>
  <si>
    <t>30112</t>
  </si>
  <si>
    <t>其他社会保障缴费</t>
  </si>
  <si>
    <t xml:space="preserve">  302</t>
  </si>
  <si>
    <t>商品和服务支出</t>
  </si>
  <si>
    <t>30201</t>
  </si>
  <si>
    <t xml:space="preserve">  办公费</t>
  </si>
  <si>
    <t>30228</t>
  </si>
  <si>
    <t xml:space="preserve">  工会经费</t>
  </si>
  <si>
    <t>30229</t>
  </si>
  <si>
    <t xml:space="preserve">  福利费</t>
  </si>
  <si>
    <t xml:space="preserve">  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</si>
  <si>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</si>
  <si>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</si>
  <si>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</si>
  <si>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</si>
  <si>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</si>
  <si>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</si>
  <si>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</si>
  <si>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</si>
  <si>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</si>
  <si>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</si>
  <si>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</si>
  <si>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</si>
  <si>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</si>
  <si>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</si>
  <si>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</si>
  <si>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</si>
  <si>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</si>
  <si>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</si>
  <si>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</si>
  <si>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</si>
  <si>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</si>
  <si>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</si>
  <si>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</si>
  <si>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</si>
  <si>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</si>
  <si>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</si>
  <si>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</si>
  <si>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</si>
  <si>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</si>
  <si>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</si>
  <si>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</si>
  <si>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表2-1：</t>
  </si>
  <si>
    <t>2024年一般公共预算支出预算表（支出功能分类）</t>
  </si>
  <si>
    <t xml:space="preserve">单位名称
</t>
  </si>
  <si>
    <t>当年
合计</t>
  </si>
  <si>
    <t>县本级支出</t>
  </si>
  <si>
    <t>上级专项</t>
  </si>
  <si>
    <t xml:space="preserve">        基本支出</t>
  </si>
  <si>
    <t>提前下达专项</t>
  </si>
  <si>
    <t>压减专项</t>
  </si>
  <si>
    <t>类
（如“201-一般公共服务支出”）</t>
  </si>
  <si>
    <t>款
（如“01-人大事务”）</t>
  </si>
  <si>
    <t>项
（如“01-行政运行”）</t>
  </si>
  <si>
    <t>基本支出
小计</t>
  </si>
  <si>
    <t>301-工资福利支出</t>
  </si>
  <si>
    <t>303-对个人和家庭的补助</t>
  </si>
  <si>
    <t>302-商品和服务支出</t>
  </si>
  <si>
    <t>运转类项目配套支出</t>
  </si>
  <si>
    <t>小计</t>
  </si>
  <si>
    <t>应发工资</t>
  </si>
  <si>
    <t>其他刚性工资支出</t>
  </si>
  <si>
    <t>工资附加性支出</t>
  </si>
  <si>
    <t>离休费</t>
  </si>
  <si>
    <t>退休费</t>
  </si>
  <si>
    <t>取暖费</t>
  </si>
  <si>
    <t>生活补助</t>
  </si>
  <si>
    <t>工会费</t>
  </si>
  <si>
    <t>福利费</t>
  </si>
  <si>
    <t>其他交通费用（车补）</t>
  </si>
  <si>
    <t>303-对个人和家庭的补助支出</t>
  </si>
  <si>
    <t>309-资本性支出（基本建设）</t>
  </si>
  <si>
    <t>310-资本性支出</t>
  </si>
  <si>
    <t>312-对企业补助</t>
  </si>
  <si>
    <t>313-对社会保险基金补助</t>
  </si>
  <si>
    <t>399-其他支出</t>
  </si>
  <si>
    <t>基本工资（增加5%）</t>
  </si>
  <si>
    <t>津贴补贴（增加5%）</t>
  </si>
  <si>
    <t>绩效工资（事业增加5%）</t>
  </si>
  <si>
    <t>公务员年终一次性奖金</t>
  </si>
  <si>
    <t>过渡期奖励补贴</t>
  </si>
  <si>
    <t>正常晋升及政策性增人增资（增加5%）</t>
  </si>
  <si>
    <t>住房公积金财政补贴资金（12%）</t>
  </si>
  <si>
    <t>机关事业单位养老保险财政补贴资金（16%）</t>
  </si>
  <si>
    <t>职工医疗保险财政补贴（7%）</t>
  </si>
  <si>
    <t>补充医疗保险</t>
  </si>
  <si>
    <t>职业年金缴费（8%）</t>
  </si>
  <si>
    <t>工伤保险（0.4%）</t>
  </si>
  <si>
    <t>失业保险（0.7%）</t>
  </si>
  <si>
    <t>205-教育</t>
  </si>
  <si>
    <t>02-普通教育</t>
  </si>
  <si>
    <t>01-学前教育</t>
  </si>
  <si>
    <t>02-小学教育</t>
  </si>
  <si>
    <t>208-社会保障和就业支出</t>
  </si>
  <si>
    <t>05-行政事业单位养老支出</t>
  </si>
  <si>
    <t>02-事业单位离退休</t>
  </si>
  <si>
    <t>05-机关事业单位基本养老保险缴费支出</t>
  </si>
  <si>
    <t>99-其他社会保障和就业支出</t>
  </si>
  <si>
    <t>210-卫生健康支出</t>
  </si>
  <si>
    <t>11-行政事业单位医疗</t>
  </si>
  <si>
    <t>02-事业单位医疗</t>
  </si>
</sst>
</file>

<file path=xl/styles.xml><?xml version="1.0" encoding="utf-8"?>
<styleSheet xmlns="http://schemas.openxmlformats.org/spreadsheetml/2006/main">
  <numFmts count="10">
    <numFmt numFmtId="176" formatCode="#0.00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179" formatCode="yyyy/mm/dd"/>
    <numFmt numFmtId="180" formatCode="#,##0.00_ "/>
    <numFmt numFmtId="43" formatCode="_ * #,##0.00_ ;_ * \-#,##0.00_ ;_ * &quot;-&quot;??_ ;_ @_ "/>
    <numFmt numFmtId="181" formatCode="#,##0.00_ ;[Red]\-#,##0.00\ "/>
  </numFmts>
  <fonts count="62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sz val="12"/>
      <name val="仿宋_GB2312"/>
      <charset val="134"/>
    </font>
    <font>
      <sz val="26"/>
      <name val="方正小标宋简体"/>
      <charset val="0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黑体"/>
      <charset val="134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color theme="1"/>
      <name val="宋体"/>
      <charset val="134"/>
    </font>
    <font>
      <sz val="19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宋体"/>
      <charset val="1"/>
      <scheme val="minor"/>
    </font>
    <font>
      <b/>
      <sz val="12"/>
      <name val="SimSun"/>
      <charset val="134"/>
    </font>
    <font>
      <b/>
      <u/>
      <sz val="10"/>
      <name val="SimSun"/>
      <charset val="134"/>
    </font>
    <font>
      <b/>
      <sz val="2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1" fillId="4" borderId="15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5" borderId="17" applyNumberFormat="0" applyFont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7" fillId="21" borderId="20" applyNumberFormat="0" applyAlignment="0" applyProtection="0">
      <alignment vertical="center"/>
    </xf>
    <xf numFmtId="0" fontId="54" fillId="21" borderId="15" applyNumberFormat="0" applyAlignment="0" applyProtection="0">
      <alignment vertical="center"/>
    </xf>
    <xf numFmtId="0" fontId="44" fillId="6" borderId="18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9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178" fontId="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 wrapText="1"/>
    </xf>
    <xf numFmtId="178" fontId="8" fillId="0" borderId="3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/>
    </xf>
    <xf numFmtId="178" fontId="8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177" fontId="9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vertical="center"/>
    </xf>
    <xf numFmtId="178" fontId="1" fillId="0" borderId="0" xfId="0" applyNumberFormat="1" applyFont="1" applyFill="1" applyAlignment="1" applyProtection="1">
      <alignment horizontal="center" vertical="center"/>
      <protection locked="0"/>
    </xf>
    <xf numFmtId="178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/>
      <protection locked="0"/>
    </xf>
    <xf numFmtId="178" fontId="1" fillId="0" borderId="0" xfId="0" applyNumberFormat="1" applyFont="1" applyFill="1" applyAlignment="1" applyProtection="1">
      <alignment horizontal="center"/>
      <protection locked="0"/>
    </xf>
    <xf numFmtId="178" fontId="1" fillId="0" borderId="0" xfId="0" applyNumberFormat="1" applyFont="1" applyFill="1" applyBorder="1" applyAlignment="1">
      <alignment horizontal="center"/>
    </xf>
    <xf numFmtId="178" fontId="8" fillId="0" borderId="6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vertical="center" wrapText="1"/>
    </xf>
    <xf numFmtId="178" fontId="8" fillId="0" borderId="7" xfId="0" applyNumberFormat="1" applyFont="1" applyFill="1" applyBorder="1" applyAlignment="1" applyProtection="1">
      <alignment horizontal="center" vertical="center" wrapText="1"/>
    </xf>
    <xf numFmtId="178" fontId="8" fillId="0" borderId="8" xfId="0" applyNumberFormat="1" applyFont="1" applyFill="1" applyBorder="1" applyAlignment="1" applyProtection="1">
      <alignment horizontal="center" vertical="center" wrapText="1"/>
    </xf>
    <xf numFmtId="178" fontId="8" fillId="0" borderId="9" xfId="0" applyNumberFormat="1" applyFont="1" applyFill="1" applyBorder="1" applyAlignment="1" applyProtection="1">
      <alignment horizontal="center" vertical="center" wrapText="1"/>
    </xf>
    <xf numFmtId="178" fontId="8" fillId="0" borderId="10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center" vertical="center" wrapText="1"/>
    </xf>
    <xf numFmtId="49" fontId="25" fillId="0" borderId="4" xfId="0" applyNumberFormat="1" applyFont="1" applyFill="1" applyBorder="1" applyAlignment="1" applyProtection="1">
      <alignment horizontal="left" vertical="center"/>
    </xf>
    <xf numFmtId="180" fontId="25" fillId="0" borderId="4" xfId="0" applyNumberFormat="1" applyFont="1" applyFill="1" applyBorder="1" applyAlignment="1" applyProtection="1">
      <alignment horizontal="right" vertical="center"/>
    </xf>
    <xf numFmtId="0" fontId="26" fillId="0" borderId="0" xfId="0" applyFont="1">
      <alignment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18" fillId="0" borderId="4" xfId="0" applyFont="1" applyBorder="1" applyAlignment="1">
      <alignment horizontal="center" vertical="center" wrapText="1"/>
    </xf>
    <xf numFmtId="0" fontId="28" fillId="0" borderId="4" xfId="0" applyFont="1" applyFill="1" applyBorder="1" applyAlignment="1" applyProtection="1">
      <alignment horizontal="center" vertical="center" wrapText="1"/>
    </xf>
    <xf numFmtId="0" fontId="28" fillId="0" borderId="4" xfId="0" applyFont="1" applyFill="1" applyBorder="1" applyAlignment="1" applyProtection="1">
      <alignment horizontal="center" vertical="center"/>
    </xf>
    <xf numFmtId="49" fontId="28" fillId="0" borderId="4" xfId="0" applyNumberFormat="1" applyFont="1" applyFill="1" applyBorder="1" applyAlignment="1" applyProtection="1">
      <alignment horizontal="left" vertical="center" wrapText="1"/>
    </xf>
    <xf numFmtId="49" fontId="28" fillId="0" borderId="4" xfId="0" applyNumberFormat="1" applyFont="1" applyFill="1" applyBorder="1" applyAlignment="1" applyProtection="1">
      <alignment horizontal="center" vertical="center"/>
    </xf>
    <xf numFmtId="177" fontId="29" fillId="3" borderId="4" xfId="0" applyNumberFormat="1" applyFont="1" applyFill="1" applyBorder="1" applyAlignment="1">
      <alignment horizontal="right" vertical="center" wrapText="1"/>
    </xf>
    <xf numFmtId="177" fontId="26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 wrapText="1"/>
    </xf>
    <xf numFmtId="0" fontId="26" fillId="0" borderId="4" xfId="0" applyFont="1" applyBorder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>
      <alignment vertical="center"/>
    </xf>
    <xf numFmtId="177" fontId="18" fillId="3" borderId="4" xfId="0" applyNumberFormat="1" applyFont="1" applyFill="1" applyBorder="1" applyAlignment="1">
      <alignment horizontal="right" vertical="center" wrapText="1"/>
    </xf>
    <xf numFmtId="177" fontId="0" fillId="0" borderId="4" xfId="0" applyNumberFormat="1" applyFont="1" applyBorder="1" applyAlignment="1">
      <alignment horizontal="right" vertical="center"/>
    </xf>
    <xf numFmtId="177" fontId="30" fillId="0" borderId="4" xfId="0" applyNumberFormat="1" applyFont="1" applyFill="1" applyBorder="1" applyAlignment="1" applyProtection="1">
      <alignment horizontal="right" vertical="center"/>
    </xf>
    <xf numFmtId="49" fontId="23" fillId="0" borderId="4" xfId="0" applyNumberFormat="1" applyFont="1" applyFill="1" applyBorder="1" applyAlignment="1" applyProtection="1">
      <alignment horizontal="left" vertical="center" wrapText="1"/>
    </xf>
    <xf numFmtId="49" fontId="23" fillId="0" borderId="4" xfId="0" applyNumberFormat="1" applyFont="1" applyFill="1" applyBorder="1" applyAlignment="1" applyProtection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9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horizontal="right" vertical="center" wrapText="1"/>
    </xf>
    <xf numFmtId="0" fontId="2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4" fontId="29" fillId="0" borderId="4" xfId="0" applyNumberFormat="1" applyFont="1" applyBorder="1" applyAlignment="1">
      <alignment vertical="center" wrapText="1"/>
    </xf>
    <xf numFmtId="49" fontId="28" fillId="0" borderId="4" xfId="0" applyNumberFormat="1" applyFont="1" applyFill="1" applyBorder="1" applyAlignment="1" applyProtection="1">
      <alignment horizontal="left" vertical="center"/>
    </xf>
    <xf numFmtId="177" fontId="29" fillId="0" borderId="4" xfId="0" applyNumberFormat="1" applyFont="1" applyBorder="1" applyAlignment="1">
      <alignment horizontal="right" vertical="center" wrapText="1"/>
    </xf>
    <xf numFmtId="4" fontId="29" fillId="0" borderId="4" xfId="0" applyNumberFormat="1" applyFont="1" applyBorder="1" applyAlignment="1">
      <alignment horizontal="right" vertical="center" wrapText="1"/>
    </xf>
    <xf numFmtId="177" fontId="32" fillId="0" borderId="4" xfId="0" applyNumberFormat="1" applyFont="1" applyFill="1" applyBorder="1" applyAlignment="1">
      <alignment horizontal="right" vertical="center" wrapText="1"/>
    </xf>
    <xf numFmtId="4" fontId="18" fillId="0" borderId="4" xfId="0" applyNumberFormat="1" applyFont="1" applyBorder="1" applyAlignment="1">
      <alignment horizontal="right" vertical="center" wrapText="1"/>
    </xf>
    <xf numFmtId="0" fontId="0" fillId="0" borderId="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4" fontId="29" fillId="3" borderId="4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vertical="center" wrapText="1"/>
    </xf>
    <xf numFmtId="49" fontId="28" fillId="0" borderId="12" xfId="0" applyNumberFormat="1" applyFont="1" applyFill="1" applyBorder="1" applyAlignment="1" applyProtection="1">
      <alignment horizontal="left" vertical="center"/>
    </xf>
    <xf numFmtId="0" fontId="29" fillId="0" borderId="4" xfId="0" applyFont="1" applyBorder="1" applyAlignment="1">
      <alignment horizontal="right" vertical="center" wrapText="1"/>
    </xf>
    <xf numFmtId="49" fontId="23" fillId="0" borderId="12" xfId="0" applyNumberFormat="1" applyFont="1" applyFill="1" applyBorder="1" applyAlignment="1" applyProtection="1">
      <alignment horizontal="left" vertical="center"/>
    </xf>
    <xf numFmtId="0" fontId="18" fillId="0" borderId="4" xfId="0" applyFont="1" applyBorder="1" applyAlignment="1">
      <alignment horizontal="right" vertical="center" wrapText="1"/>
    </xf>
    <xf numFmtId="49" fontId="23" fillId="0" borderId="12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4" fontId="29" fillId="0" borderId="11" xfId="0" applyNumberFormat="1" applyFont="1" applyBorder="1" applyAlignment="1">
      <alignment horizontal="right" vertical="center" wrapText="1"/>
    </xf>
    <xf numFmtId="4" fontId="29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4" fontId="29" fillId="0" borderId="11" xfId="0" applyNumberFormat="1" applyFont="1" applyBorder="1" applyAlignment="1">
      <alignment vertical="center" wrapText="1"/>
    </xf>
    <xf numFmtId="176" fontId="18" fillId="0" borderId="11" xfId="0" applyNumberFormat="1" applyFont="1" applyBorder="1" applyAlignment="1">
      <alignment horizontal="right" vertical="center" wrapText="1"/>
    </xf>
    <xf numFmtId="176" fontId="33" fillId="0" borderId="11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vertical="center" wrapText="1"/>
    </xf>
    <xf numFmtId="176" fontId="29" fillId="0" borderId="11" xfId="0" applyNumberFormat="1" applyFont="1" applyBorder="1" applyAlignment="1">
      <alignment vertical="center" wrapText="1"/>
    </xf>
    <xf numFmtId="176" fontId="29" fillId="0" borderId="11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>
      <alignment horizontal="left" vertical="center"/>
    </xf>
    <xf numFmtId="181" fontId="23" fillId="0" borderId="4" xfId="0" applyNumberFormat="1" applyFont="1" applyFill="1" applyBorder="1" applyAlignment="1" applyProtection="1">
      <alignment horizontal="right" vertical="center"/>
    </xf>
    <xf numFmtId="0" fontId="23" fillId="0" borderId="4" xfId="49" applyFont="1" applyFill="1" applyBorder="1" applyAlignment="1" applyProtection="1">
      <alignment vertical="center"/>
    </xf>
    <xf numFmtId="181" fontId="34" fillId="0" borderId="4" xfId="0" applyNumberFormat="1" applyFont="1" applyFill="1" applyBorder="1" applyAlignment="1">
      <alignment horizontal="right" vertical="center"/>
    </xf>
    <xf numFmtId="0" fontId="28" fillId="0" borderId="4" xfId="49" applyFont="1" applyFill="1" applyBorder="1" applyAlignment="1" applyProtection="1">
      <alignment vertical="center"/>
    </xf>
    <xf numFmtId="0" fontId="23" fillId="0" borderId="4" xfId="49" applyFont="1" applyBorder="1" applyAlignment="1" applyProtection="1">
      <alignment vertical="center"/>
    </xf>
    <xf numFmtId="0" fontId="28" fillId="0" borderId="4" xfId="49" applyFont="1" applyFill="1" applyBorder="1" applyAlignment="1" applyProtection="1">
      <alignment horizontal="center" vertical="center"/>
    </xf>
    <xf numFmtId="181" fontId="28" fillId="0" borderId="4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0" fontId="33" fillId="0" borderId="11" xfId="0" applyFont="1" applyBorder="1" applyAlignment="1">
      <alignment horizontal="right" vertical="center" wrapText="1"/>
    </xf>
    <xf numFmtId="4" fontId="16" fillId="0" borderId="11" xfId="0" applyNumberFormat="1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4" fontId="36" fillId="0" borderId="11" xfId="0" applyNumberFormat="1" applyFont="1" applyBorder="1" applyAlignment="1">
      <alignment vertical="center" wrapText="1"/>
    </xf>
    <xf numFmtId="0" fontId="37" fillId="0" borderId="0" xfId="0" applyFo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7" fillId="0" borderId="4" xfId="0" applyFont="1" applyBorder="1">
      <alignment vertical="center"/>
    </xf>
    <xf numFmtId="0" fontId="18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79" fontId="18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6" sqref="M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2.375" customWidth="1"/>
    <col min="6" max="6" width="11.875" customWidth="1"/>
    <col min="7" max="7" width="11.5083333333333" customWidth="1"/>
    <col min="8" max="11" width="9.76666666666667" customWidth="1"/>
  </cols>
  <sheetData>
    <row r="1" ht="14.3" customHeight="1" spans="1:1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ht="14.3" customHeight="1" spans="1:1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2.75" customHeight="1" spans="1:11">
      <c r="A3" s="56"/>
      <c r="B3" s="56" t="s">
        <v>0</v>
      </c>
      <c r="C3" s="154">
        <v>208012</v>
      </c>
      <c r="D3" s="154"/>
      <c r="E3" s="56"/>
      <c r="F3" s="56"/>
      <c r="G3" s="56"/>
      <c r="H3" s="56"/>
      <c r="I3" s="56"/>
      <c r="J3" s="56"/>
      <c r="K3" s="56"/>
    </row>
    <row r="4" ht="22.75" customHeight="1" spans="1:11">
      <c r="A4" s="56"/>
      <c r="B4" s="56" t="s">
        <v>1</v>
      </c>
      <c r="C4" s="56" t="s">
        <v>2</v>
      </c>
      <c r="D4" s="56"/>
      <c r="E4" s="56"/>
      <c r="F4" s="56"/>
      <c r="G4" s="56"/>
      <c r="H4" s="56"/>
      <c r="I4" s="56"/>
      <c r="J4" s="56"/>
      <c r="K4" s="56"/>
    </row>
    <row r="5" ht="14.3" customHeight="1" spans="1:1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ht="78.55" customHeight="1" spans="1:11">
      <c r="A6" s="54"/>
      <c r="B6" s="155" t="s">
        <v>3</v>
      </c>
      <c r="C6" s="155"/>
      <c r="D6" s="155"/>
      <c r="E6" s="155"/>
      <c r="F6" s="155"/>
      <c r="G6" s="155"/>
      <c r="H6" s="155"/>
      <c r="I6" s="155"/>
      <c r="J6" s="155"/>
      <c r="K6" s="155"/>
    </row>
    <row r="7" ht="22.75" customHeight="1" spans="1:1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ht="22.75" customHeight="1" spans="1:1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ht="22.75" customHeight="1" spans="1:1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ht="22.75" customHeight="1" spans="1:11">
      <c r="A10" s="56"/>
      <c r="B10" s="56" t="s">
        <v>4</v>
      </c>
      <c r="C10" s="56"/>
      <c r="F10" s="156" t="s">
        <v>5</v>
      </c>
      <c r="G10" s="157" t="s">
        <v>6</v>
      </c>
      <c r="H10" s="56"/>
      <c r="I10" s="56"/>
      <c r="J10" s="56"/>
      <c r="K10" s="56"/>
    </row>
    <row r="11" ht="22.75" customHeight="1" spans="1:1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ht="22.75" customHeight="1" spans="1:11">
      <c r="A12" s="56"/>
      <c r="B12" s="156" t="s">
        <v>7</v>
      </c>
      <c r="C12" s="158" t="s">
        <v>8</v>
      </c>
      <c r="D12" s="56"/>
      <c r="E12" s="159" t="s">
        <v>9</v>
      </c>
      <c r="F12" s="160" t="s">
        <v>10</v>
      </c>
      <c r="G12" s="56"/>
      <c r="H12" s="161" t="s">
        <v>11</v>
      </c>
      <c r="I12" s="56" t="s">
        <v>12</v>
      </c>
      <c r="J12" s="56"/>
      <c r="K12" s="56"/>
    </row>
    <row r="13" ht="14.3" customHeight="1" spans="1:11">
      <c r="A13" s="54"/>
      <c r="B13" s="54"/>
      <c r="C13" s="54" t="s">
        <v>13</v>
      </c>
      <c r="D13" s="54"/>
      <c r="E13" s="54"/>
      <c r="F13" s="54"/>
      <c r="G13" s="54"/>
      <c r="H13" s="54"/>
      <c r="I13" s="54"/>
      <c r="J13" s="54"/>
      <c r="K13" s="54"/>
    </row>
    <row r="14" ht="14.3" customHeight="1" spans="1:1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ht="14.3" customHeight="1" spans="1:1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3" sqref="C3"/>
    </sheetView>
  </sheetViews>
  <sheetFormatPr defaultColWidth="10" defaultRowHeight="13.5" outlineLevelCol="2"/>
  <cols>
    <col min="1" max="1" width="5.01666666666667" style="147" customWidth="1"/>
    <col min="2" max="2" width="56.3833333333333" style="147" customWidth="1"/>
    <col min="3" max="3" width="40.1666666666667" style="147" customWidth="1"/>
    <col min="4" max="16384" width="10" style="147"/>
  </cols>
  <sheetData>
    <row r="1" ht="35.4" customHeight="1" spans="1:2">
      <c r="A1" s="54"/>
      <c r="B1" s="54"/>
    </row>
    <row r="2" ht="39.15" customHeight="1" spans="1:3">
      <c r="A2" s="54"/>
      <c r="B2" s="148" t="s">
        <v>14</v>
      </c>
      <c r="C2" s="148"/>
    </row>
    <row r="3" ht="29.35" customHeight="1" spans="1:3">
      <c r="A3" s="149"/>
      <c r="B3" s="150" t="s">
        <v>15</v>
      </c>
      <c r="C3" s="150" t="s">
        <v>16</v>
      </c>
    </row>
    <row r="4" ht="28.45" customHeight="1" spans="1:3">
      <c r="A4" s="140"/>
      <c r="B4" s="151" t="s">
        <v>17</v>
      </c>
      <c r="C4" s="152" t="s">
        <v>18</v>
      </c>
    </row>
    <row r="5" ht="28.45" customHeight="1" spans="1:3">
      <c r="A5" s="140"/>
      <c r="B5" s="151" t="s">
        <v>19</v>
      </c>
      <c r="C5" s="152" t="s">
        <v>20</v>
      </c>
    </row>
    <row r="6" ht="28.45" customHeight="1" spans="1:3">
      <c r="A6" s="140"/>
      <c r="B6" s="151" t="s">
        <v>21</v>
      </c>
      <c r="C6" s="152" t="s">
        <v>22</v>
      </c>
    </row>
    <row r="7" ht="28.45" customHeight="1" spans="1:3">
      <c r="A7" s="140"/>
      <c r="B7" s="151" t="s">
        <v>23</v>
      </c>
      <c r="C7" s="152"/>
    </row>
    <row r="8" ht="28.45" customHeight="1" spans="1:3">
      <c r="A8" s="140"/>
      <c r="B8" s="151" t="s">
        <v>24</v>
      </c>
      <c r="C8" s="152" t="s">
        <v>25</v>
      </c>
    </row>
    <row r="9" ht="28.45" customHeight="1" spans="1:3">
      <c r="A9" s="140"/>
      <c r="B9" s="151" t="s">
        <v>26</v>
      </c>
      <c r="C9" s="152" t="s">
        <v>27</v>
      </c>
    </row>
    <row r="10" ht="28.45" customHeight="1" spans="1:3">
      <c r="A10" s="140"/>
      <c r="B10" s="151" t="s">
        <v>28</v>
      </c>
      <c r="C10" s="152" t="s">
        <v>29</v>
      </c>
    </row>
    <row r="11" ht="28.45" customHeight="1" spans="1:3">
      <c r="A11" s="140"/>
      <c r="B11" s="151" t="s">
        <v>30</v>
      </c>
      <c r="C11" s="152" t="s">
        <v>31</v>
      </c>
    </row>
    <row r="12" ht="28.45" customHeight="1" spans="1:3">
      <c r="A12" s="140"/>
      <c r="B12" s="151" t="s">
        <v>32</v>
      </c>
      <c r="C12" s="152"/>
    </row>
    <row r="13" ht="28.45" customHeight="1" spans="1:3">
      <c r="A13" s="54"/>
      <c r="B13" s="151" t="s">
        <v>33</v>
      </c>
      <c r="C13" s="152"/>
    </row>
    <row r="14" ht="28.45" customHeight="1" spans="1:3">
      <c r="A14" s="54"/>
      <c r="B14" s="151" t="s">
        <v>34</v>
      </c>
      <c r="C14" s="152" t="s">
        <v>18</v>
      </c>
    </row>
    <row r="15" ht="36" customHeight="1" spans="2:3">
      <c r="B15" s="151" t="s">
        <v>35</v>
      </c>
      <c r="C15" s="153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A45" sqref="A4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54"/>
      <c r="B1" s="54"/>
      <c r="C1" s="54"/>
      <c r="D1" s="54"/>
    </row>
    <row r="2" ht="39.85" customHeight="1" spans="1:4">
      <c r="A2" s="55" t="s">
        <v>36</v>
      </c>
      <c r="B2" s="55"/>
      <c r="C2" s="55"/>
      <c r="D2" s="55"/>
    </row>
    <row r="3" ht="22.75" customHeight="1" spans="1:4">
      <c r="A3" s="140"/>
      <c r="B3" s="140"/>
      <c r="C3" s="140"/>
      <c r="D3" s="141" t="s">
        <v>37</v>
      </c>
    </row>
    <row r="4" ht="22.75" customHeight="1" spans="1:4">
      <c r="A4" s="92" t="s">
        <v>38</v>
      </c>
      <c r="B4" s="92"/>
      <c r="C4" s="92" t="s">
        <v>39</v>
      </c>
      <c r="D4" s="92"/>
    </row>
    <row r="5" ht="22.75" customHeight="1" spans="1:4">
      <c r="A5" s="92" t="s">
        <v>40</v>
      </c>
      <c r="B5" s="92" t="s">
        <v>41</v>
      </c>
      <c r="C5" s="92" t="s">
        <v>40</v>
      </c>
      <c r="D5" s="92" t="s">
        <v>41</v>
      </c>
    </row>
    <row r="6" ht="22.75" customHeight="1" spans="1:4">
      <c r="A6" s="142" t="s">
        <v>42</v>
      </c>
      <c r="B6" s="123">
        <f>表3!C5-24000</f>
        <v>16192308.406</v>
      </c>
      <c r="C6" s="142" t="s">
        <v>43</v>
      </c>
      <c r="D6" s="123"/>
    </row>
    <row r="7" ht="22.75" customHeight="1" spans="1:4">
      <c r="A7" s="142" t="s">
        <v>44</v>
      </c>
      <c r="B7" s="123"/>
      <c r="C7" s="142" t="s">
        <v>45</v>
      </c>
      <c r="D7" s="143"/>
    </row>
    <row r="8" ht="22.75" customHeight="1" spans="1:4">
      <c r="A8" s="142" t="s">
        <v>46</v>
      </c>
      <c r="B8" s="123"/>
      <c r="C8" s="142" t="s">
        <v>47</v>
      </c>
      <c r="D8" s="143"/>
    </row>
    <row r="9" ht="22.75" customHeight="1" spans="1:4">
      <c r="A9" s="142" t="s">
        <v>48</v>
      </c>
      <c r="B9" s="123"/>
      <c r="C9" s="142" t="s">
        <v>49</v>
      </c>
      <c r="D9" s="143"/>
    </row>
    <row r="10" ht="22.75" customHeight="1" spans="1:4">
      <c r="A10" s="142" t="s">
        <v>50</v>
      </c>
      <c r="B10" s="123">
        <v>24000</v>
      </c>
      <c r="C10" s="142" t="s">
        <v>51</v>
      </c>
      <c r="D10" s="143">
        <f>表3!D6</f>
        <v>13640918.41</v>
      </c>
    </row>
    <row r="11" ht="22.75" customHeight="1" spans="1:4">
      <c r="A11" s="142" t="s">
        <v>52</v>
      </c>
      <c r="B11" s="123"/>
      <c r="C11" s="142" t="s">
        <v>53</v>
      </c>
      <c r="D11" s="143"/>
    </row>
    <row r="12" ht="22.75" customHeight="1" spans="1:4">
      <c r="A12" s="142" t="s">
        <v>54</v>
      </c>
      <c r="B12" s="123"/>
      <c r="C12" s="142" t="s">
        <v>55</v>
      </c>
      <c r="D12" s="143"/>
    </row>
    <row r="13" ht="22.75" customHeight="1" spans="1:4">
      <c r="A13" s="142" t="s">
        <v>56</v>
      </c>
      <c r="B13" s="123"/>
      <c r="C13" s="142" t="s">
        <v>57</v>
      </c>
      <c r="D13" s="143">
        <f>表3!D10</f>
        <v>1624806.27</v>
      </c>
    </row>
    <row r="14" ht="22.75" customHeight="1" spans="1:4">
      <c r="A14" s="142" t="s">
        <v>58</v>
      </c>
      <c r="B14" s="123"/>
      <c r="C14" s="142" t="s">
        <v>59</v>
      </c>
      <c r="D14" s="143"/>
    </row>
    <row r="15" ht="22.75" customHeight="1" spans="1:4">
      <c r="A15" s="142"/>
      <c r="B15" s="144"/>
      <c r="C15" s="142" t="s">
        <v>60</v>
      </c>
      <c r="D15" s="143">
        <f>表3!D16</f>
        <v>950583.726</v>
      </c>
    </row>
    <row r="16" ht="22.75" customHeight="1" spans="1:4">
      <c r="A16" s="142"/>
      <c r="B16" s="144"/>
      <c r="C16" s="142" t="s">
        <v>61</v>
      </c>
      <c r="D16" s="143"/>
    </row>
    <row r="17" ht="22.75" customHeight="1" spans="1:4">
      <c r="A17" s="142"/>
      <c r="B17" s="144"/>
      <c r="C17" s="142" t="s">
        <v>62</v>
      </c>
      <c r="D17" s="143"/>
    </row>
    <row r="18" ht="22.75" customHeight="1" spans="1:4">
      <c r="A18" s="142"/>
      <c r="B18" s="144"/>
      <c r="C18" s="142" t="s">
        <v>63</v>
      </c>
      <c r="D18" s="143"/>
    </row>
    <row r="19" ht="22.75" customHeight="1" spans="1:4">
      <c r="A19" s="142"/>
      <c r="B19" s="144"/>
      <c r="C19" s="142" t="s">
        <v>64</v>
      </c>
      <c r="D19" s="143"/>
    </row>
    <row r="20" ht="22.75" customHeight="1" spans="1:4">
      <c r="A20" s="145"/>
      <c r="B20" s="146"/>
      <c r="C20" s="142" t="s">
        <v>65</v>
      </c>
      <c r="D20" s="143"/>
    </row>
    <row r="21" ht="22.75" customHeight="1" spans="1:4">
      <c r="A21" s="145"/>
      <c r="B21" s="146"/>
      <c r="C21" s="142" t="s">
        <v>66</v>
      </c>
      <c r="D21" s="143"/>
    </row>
    <row r="22" ht="22.75" customHeight="1" spans="1:4">
      <c r="A22" s="145"/>
      <c r="B22" s="146"/>
      <c r="C22" s="142" t="s">
        <v>67</v>
      </c>
      <c r="D22" s="143"/>
    </row>
    <row r="23" ht="22.75" customHeight="1" spans="1:4">
      <c r="A23" s="145"/>
      <c r="B23" s="146"/>
      <c r="C23" s="142" t="s">
        <v>68</v>
      </c>
      <c r="D23" s="143"/>
    </row>
    <row r="24" ht="22.75" customHeight="1" spans="1:4">
      <c r="A24" s="145"/>
      <c r="B24" s="146"/>
      <c r="C24" s="142" t="s">
        <v>69</v>
      </c>
      <c r="D24" s="143"/>
    </row>
    <row r="25" ht="22.75" customHeight="1" spans="1:4">
      <c r="A25" s="142"/>
      <c r="B25" s="144"/>
      <c r="C25" s="142" t="s">
        <v>70</v>
      </c>
      <c r="D25" s="143"/>
    </row>
    <row r="26" ht="22.75" customHeight="1" spans="1:4">
      <c r="A26" s="142"/>
      <c r="B26" s="144"/>
      <c r="C26" s="142" t="s">
        <v>71</v>
      </c>
      <c r="D26" s="143"/>
    </row>
    <row r="27" ht="22.75" customHeight="1" spans="1:4">
      <c r="A27" s="142"/>
      <c r="B27" s="144"/>
      <c r="C27" s="142" t="s">
        <v>72</v>
      </c>
      <c r="D27" s="143"/>
    </row>
    <row r="28" ht="22.75" customHeight="1" spans="1:4">
      <c r="A28" s="145"/>
      <c r="B28" s="146"/>
      <c r="C28" s="142" t="s">
        <v>73</v>
      </c>
      <c r="D28" s="143"/>
    </row>
    <row r="29" ht="22.75" customHeight="1" spans="1:4">
      <c r="A29" s="145"/>
      <c r="B29" s="146"/>
      <c r="C29" s="142" t="s">
        <v>74</v>
      </c>
      <c r="D29" s="143"/>
    </row>
    <row r="30" ht="22.75" customHeight="1" spans="1:4">
      <c r="A30" s="145"/>
      <c r="B30" s="146"/>
      <c r="C30" s="142" t="s">
        <v>75</v>
      </c>
      <c r="D30" s="143"/>
    </row>
    <row r="31" ht="22.75" customHeight="1" spans="1:4">
      <c r="A31" s="145"/>
      <c r="B31" s="146"/>
      <c r="C31" s="142" t="s">
        <v>76</v>
      </c>
      <c r="D31" s="143"/>
    </row>
    <row r="32" ht="22.75" customHeight="1" spans="1:4">
      <c r="A32" s="145"/>
      <c r="B32" s="146"/>
      <c r="C32" s="142" t="s">
        <v>77</v>
      </c>
      <c r="D32" s="143"/>
    </row>
    <row r="33" ht="22.75" customHeight="1" spans="1:4">
      <c r="A33" s="142"/>
      <c r="B33" s="142"/>
      <c r="C33" s="142" t="s">
        <v>78</v>
      </c>
      <c r="D33" s="143"/>
    </row>
    <row r="34" ht="22.75" customHeight="1" spans="1:4">
      <c r="A34" s="142"/>
      <c r="B34" s="142"/>
      <c r="C34" s="142" t="s">
        <v>79</v>
      </c>
      <c r="D34" s="143"/>
    </row>
    <row r="35" ht="22.75" customHeight="1" spans="1:4">
      <c r="A35" s="142"/>
      <c r="B35" s="142"/>
      <c r="C35" s="142" t="s">
        <v>80</v>
      </c>
      <c r="D35" s="143"/>
    </row>
    <row r="36" ht="22.75" customHeight="1" spans="1:4">
      <c r="A36" s="142"/>
      <c r="B36" s="142"/>
      <c r="C36" s="142"/>
      <c r="D36" s="142"/>
    </row>
    <row r="37" ht="22.75" customHeight="1" spans="1:4">
      <c r="A37" s="142"/>
      <c r="B37" s="142"/>
      <c r="C37" s="142"/>
      <c r="D37" s="142"/>
    </row>
    <row r="38" ht="22.75" customHeight="1" spans="1:4">
      <c r="A38" s="142"/>
      <c r="B38" s="142"/>
      <c r="C38" s="142"/>
      <c r="D38" s="142"/>
    </row>
    <row r="39" ht="22.75" customHeight="1" spans="1:4">
      <c r="A39" s="145" t="s">
        <v>81</v>
      </c>
      <c r="B39" s="146">
        <f>SUM(B6:B14)</f>
        <v>16216308.406</v>
      </c>
      <c r="C39" s="145" t="s">
        <v>82</v>
      </c>
      <c r="D39" s="146">
        <f>SUM(D6:D38)</f>
        <v>16216308.406</v>
      </c>
    </row>
    <row r="40" ht="22.75" customHeight="1" spans="1:4">
      <c r="A40" s="145" t="s">
        <v>83</v>
      </c>
      <c r="B40" s="146"/>
      <c r="C40" s="145" t="s">
        <v>84</v>
      </c>
      <c r="D40" s="146"/>
    </row>
    <row r="41" ht="22.75" customHeight="1" spans="1:4">
      <c r="A41" s="145" t="s">
        <v>85</v>
      </c>
      <c r="B41" s="144"/>
      <c r="C41" s="142"/>
      <c r="D41" s="144"/>
    </row>
    <row r="42" ht="22.75" customHeight="1" spans="1:4">
      <c r="A42" s="145" t="s">
        <v>86</v>
      </c>
      <c r="B42" s="146">
        <f>B39+B40</f>
        <v>16216308.406</v>
      </c>
      <c r="C42" s="145" t="s">
        <v>87</v>
      </c>
      <c r="D42" s="146">
        <f>D39+D40</f>
        <v>16216308.406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19" sqref="C19"/>
    </sheetView>
  </sheetViews>
  <sheetFormatPr defaultColWidth="7.875" defaultRowHeight="12.75" customHeight="1" outlineLevelCol="2"/>
  <cols>
    <col min="1" max="1" width="49.375" style="61" customWidth="1"/>
    <col min="2" max="2" width="40.25" style="61" customWidth="1"/>
    <col min="3" max="3" width="27.375" style="61" customWidth="1"/>
    <col min="4" max="16384" width="7.875" style="60"/>
  </cols>
  <sheetData>
    <row r="1" ht="24.75" customHeight="1" spans="1:1">
      <c r="A1" s="70"/>
    </row>
    <row r="2" ht="24.75" customHeight="1" spans="1:2">
      <c r="A2" s="63" t="s">
        <v>88</v>
      </c>
      <c r="B2" s="63"/>
    </row>
    <row r="3" ht="24.75" customHeight="1" spans="1:2">
      <c r="A3" s="131"/>
      <c r="B3" s="64" t="s">
        <v>37</v>
      </c>
    </row>
    <row r="4" ht="24" customHeight="1" spans="1:2">
      <c r="A4" s="74" t="s">
        <v>40</v>
      </c>
      <c r="B4" s="74" t="s">
        <v>41</v>
      </c>
    </row>
    <row r="5" s="60" customFormat="1" ht="25" customHeight="1" spans="1:3">
      <c r="A5" s="132" t="s">
        <v>89</v>
      </c>
      <c r="B5" s="133">
        <f>B6+B7</f>
        <v>16192308.406</v>
      </c>
      <c r="C5" s="61"/>
    </row>
    <row r="6" s="60" customFormat="1" ht="25" customHeight="1" spans="1:3">
      <c r="A6" s="134" t="s">
        <v>90</v>
      </c>
      <c r="B6" s="135">
        <f>表3!D5-24000</f>
        <v>16192308.406</v>
      </c>
      <c r="C6" s="61"/>
    </row>
    <row r="7" s="60" customFormat="1" ht="25" customHeight="1" spans="1:3">
      <c r="A7" s="134" t="s">
        <v>91</v>
      </c>
      <c r="B7" s="135"/>
      <c r="C7" s="61"/>
    </row>
    <row r="8" s="60" customFormat="1" ht="25" customHeight="1" spans="1:3">
      <c r="A8" s="132" t="s">
        <v>92</v>
      </c>
      <c r="B8" s="135">
        <f>B9+B10</f>
        <v>0</v>
      </c>
      <c r="C8" s="61"/>
    </row>
    <row r="9" s="60" customFormat="1" ht="25" customHeight="1" spans="1:3">
      <c r="A9" s="134" t="s">
        <v>90</v>
      </c>
      <c r="B9" s="135"/>
      <c r="C9" s="61"/>
    </row>
    <row r="10" s="60" customFormat="1" ht="25" customHeight="1" spans="1:3">
      <c r="A10" s="134" t="s">
        <v>91</v>
      </c>
      <c r="B10" s="135"/>
      <c r="C10" s="61"/>
    </row>
    <row r="11" s="60" customFormat="1" ht="25" customHeight="1" spans="1:3">
      <c r="A11" s="132" t="s">
        <v>93</v>
      </c>
      <c r="B11" s="135"/>
      <c r="C11" s="61"/>
    </row>
    <row r="12" s="60" customFormat="1" ht="25" customHeight="1" spans="1:3">
      <c r="A12" s="134" t="s">
        <v>90</v>
      </c>
      <c r="B12" s="135"/>
      <c r="C12" s="61"/>
    </row>
    <row r="13" s="60" customFormat="1" ht="25" customHeight="1" spans="1:3">
      <c r="A13" s="134" t="s">
        <v>91</v>
      </c>
      <c r="B13" s="135"/>
      <c r="C13" s="61"/>
    </row>
    <row r="14" s="60" customFormat="1" ht="25" customHeight="1" spans="1:3">
      <c r="A14" s="136" t="s">
        <v>94</v>
      </c>
      <c r="B14" s="135">
        <f>SUM(B15:B17)</f>
        <v>24000</v>
      </c>
      <c r="C14" s="61"/>
    </row>
    <row r="15" s="60" customFormat="1" ht="25" customHeight="1" spans="1:3">
      <c r="A15" s="134" t="s">
        <v>95</v>
      </c>
      <c r="B15" s="135">
        <v>24000</v>
      </c>
      <c r="C15" s="61"/>
    </row>
    <row r="16" s="60" customFormat="1" ht="25" customHeight="1" spans="1:3">
      <c r="A16" s="134" t="s">
        <v>96</v>
      </c>
      <c r="B16" s="135"/>
      <c r="C16" s="61"/>
    </row>
    <row r="17" s="60" customFormat="1" ht="25" customHeight="1" spans="1:3">
      <c r="A17" s="134" t="s">
        <v>97</v>
      </c>
      <c r="B17" s="135"/>
      <c r="C17" s="61"/>
    </row>
    <row r="18" s="60" customFormat="1" ht="25" customHeight="1" spans="1:3">
      <c r="A18" s="136" t="s">
        <v>98</v>
      </c>
      <c r="B18" s="135"/>
      <c r="C18" s="61"/>
    </row>
    <row r="19" s="60" customFormat="1" ht="25" customHeight="1" spans="1:3">
      <c r="A19" s="136" t="s">
        <v>99</v>
      </c>
      <c r="B19" s="135"/>
      <c r="C19" s="61"/>
    </row>
    <row r="20" s="60" customFormat="1" ht="25" customHeight="1" spans="1:3">
      <c r="A20" s="136" t="s">
        <v>100</v>
      </c>
      <c r="B20" s="135"/>
      <c r="C20" s="61"/>
    </row>
    <row r="21" s="60" customFormat="1" ht="25" customHeight="1" spans="1:3">
      <c r="A21" s="136" t="s">
        <v>101</v>
      </c>
      <c r="B21" s="135"/>
      <c r="C21" s="61"/>
    </row>
    <row r="22" s="60" customFormat="1" ht="25" customHeight="1" spans="1:3">
      <c r="A22" s="136" t="s">
        <v>102</v>
      </c>
      <c r="B22" s="133">
        <f>B23+B26+B29+B30</f>
        <v>0</v>
      </c>
      <c r="C22" s="61"/>
    </row>
    <row r="23" s="60" customFormat="1" ht="25" customHeight="1" spans="1:3">
      <c r="A23" s="134" t="s">
        <v>103</v>
      </c>
      <c r="B23" s="133">
        <f>B24+B25</f>
        <v>0</v>
      </c>
      <c r="C23" s="61"/>
    </row>
    <row r="24" s="60" customFormat="1" ht="25" customHeight="1" spans="1:3">
      <c r="A24" s="134" t="s">
        <v>104</v>
      </c>
      <c r="B24" s="133"/>
      <c r="C24" s="61"/>
    </row>
    <row r="25" s="60" customFormat="1" ht="25" customHeight="1" spans="1:3">
      <c r="A25" s="134" t="s">
        <v>105</v>
      </c>
      <c r="B25" s="133"/>
      <c r="C25" s="61"/>
    </row>
    <row r="26" s="60" customFormat="1" ht="25" customHeight="1" spans="1:3">
      <c r="A26" s="134" t="s">
        <v>106</v>
      </c>
      <c r="B26" s="133">
        <f>B27+B28</f>
        <v>0</v>
      </c>
      <c r="C26" s="61"/>
    </row>
    <row r="27" s="60" customFormat="1" ht="25" customHeight="1" spans="1:3">
      <c r="A27" s="134" t="s">
        <v>107</v>
      </c>
      <c r="B27" s="133"/>
      <c r="C27" s="61"/>
    </row>
    <row r="28" s="60" customFormat="1" ht="25" customHeight="1" spans="1:3">
      <c r="A28" s="134" t="s">
        <v>108</v>
      </c>
      <c r="B28" s="133"/>
      <c r="C28" s="61"/>
    </row>
    <row r="29" s="60" customFormat="1" ht="25" customHeight="1" spans="1:3">
      <c r="A29" s="134" t="s">
        <v>109</v>
      </c>
      <c r="B29" s="133"/>
      <c r="C29" s="61"/>
    </row>
    <row r="30" s="60" customFormat="1" ht="25" customHeight="1" spans="1:3">
      <c r="A30" s="134" t="s">
        <v>110</v>
      </c>
      <c r="B30" s="133"/>
      <c r="C30" s="61"/>
    </row>
    <row r="31" ht="25" customHeight="1" spans="1:2">
      <c r="A31" s="137"/>
      <c r="B31" s="133"/>
    </row>
    <row r="32" s="60" customFormat="1" ht="25" customHeight="1" spans="1:3">
      <c r="A32" s="138" t="s">
        <v>111</v>
      </c>
      <c r="B32" s="139">
        <f>B5+B8+B14+B18+B19+B20+B21+B22</f>
        <v>16216308.406</v>
      </c>
      <c r="C32" s="61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scale="83" fitToWidth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18"/>
  <sheetViews>
    <sheetView workbookViewId="0">
      <selection activeCell="B16" sqref="B16"/>
    </sheetView>
  </sheetViews>
  <sheetFormatPr defaultColWidth="10" defaultRowHeight="13.5" outlineLevelCol="5"/>
  <cols>
    <col min="1" max="1" width="16.875" customWidth="1"/>
    <col min="2" max="2" width="27" customWidth="1"/>
    <col min="3" max="3" width="15.375" customWidth="1"/>
    <col min="4" max="4" width="13.7" customWidth="1"/>
    <col min="5" max="5" width="13.3" customWidth="1"/>
    <col min="6" max="6" width="12.625" customWidth="1"/>
  </cols>
  <sheetData>
    <row r="1" ht="14.3" customHeight="1" spans="2:6">
      <c r="B1" s="54"/>
      <c r="C1" s="54"/>
      <c r="D1" s="54"/>
      <c r="E1" s="54"/>
      <c r="F1" s="54"/>
    </row>
    <row r="2" ht="39.85" customHeight="1" spans="2:6">
      <c r="B2" s="55" t="s">
        <v>112</v>
      </c>
      <c r="C2" s="55"/>
      <c r="D2" s="55"/>
      <c r="E2" s="55"/>
      <c r="F2" s="55"/>
    </row>
    <row r="3" ht="22.75" customHeight="1" spans="2:6">
      <c r="B3" s="56"/>
      <c r="C3" s="56"/>
      <c r="D3" s="56"/>
      <c r="E3" s="56"/>
      <c r="F3" s="56" t="s">
        <v>37</v>
      </c>
    </row>
    <row r="4" ht="22.75" customHeight="1" spans="1:6">
      <c r="A4" s="82" t="s">
        <v>113</v>
      </c>
      <c r="B4" s="127" t="s">
        <v>114</v>
      </c>
      <c r="C4" s="128" t="s">
        <v>115</v>
      </c>
      <c r="D4" s="128" t="s">
        <v>116</v>
      </c>
      <c r="E4" s="128" t="s">
        <v>117</v>
      </c>
      <c r="F4" s="128" t="s">
        <v>118</v>
      </c>
    </row>
    <row r="5" s="69" customFormat="1" ht="22.75" customHeight="1" spans="1:6">
      <c r="A5" s="80" t="s">
        <v>119</v>
      </c>
      <c r="B5" s="129"/>
      <c r="C5" s="112">
        <f>D5</f>
        <v>16216308.406</v>
      </c>
      <c r="D5" s="112">
        <f>D6+D10+D16</f>
        <v>16216308.406</v>
      </c>
      <c r="E5" s="112"/>
      <c r="F5" s="112"/>
    </row>
    <row r="6" s="69" customFormat="1" ht="24" customHeight="1" spans="1:6">
      <c r="A6" s="130">
        <v>205</v>
      </c>
      <c r="B6" s="111" t="s">
        <v>120</v>
      </c>
      <c r="C6" s="112">
        <f t="shared" ref="C6:C18" si="0">D6</f>
        <v>13640918.41</v>
      </c>
      <c r="D6" s="112">
        <f>D7</f>
        <v>13640918.41</v>
      </c>
      <c r="E6" s="112"/>
      <c r="F6" s="112"/>
    </row>
    <row r="7" customFormat="1" ht="24" customHeight="1" spans="1:6">
      <c r="A7" s="82" t="s">
        <v>121</v>
      </c>
      <c r="B7" s="113" t="s">
        <v>122</v>
      </c>
      <c r="C7" s="114">
        <f t="shared" si="0"/>
        <v>13640918.41</v>
      </c>
      <c r="D7" s="114">
        <f>SUM(D8:D9)</f>
        <v>13640918.41</v>
      </c>
      <c r="E7" s="114"/>
      <c r="F7" s="114"/>
    </row>
    <row r="8" customFormat="1" ht="24" customHeight="1" spans="1:6">
      <c r="A8" s="82" t="s">
        <v>123</v>
      </c>
      <c r="B8" s="113" t="s">
        <v>124</v>
      </c>
      <c r="C8" s="114">
        <f t="shared" si="0"/>
        <v>116000</v>
      </c>
      <c r="D8" s="114">
        <v>116000</v>
      </c>
      <c r="E8" s="114"/>
      <c r="F8" s="114"/>
    </row>
    <row r="9" customFormat="1" ht="24" customHeight="1" spans="1:6">
      <c r="A9" s="82" t="s">
        <v>125</v>
      </c>
      <c r="B9" s="113" t="s">
        <v>126</v>
      </c>
      <c r="C9" s="114">
        <f t="shared" si="0"/>
        <v>13524918.41</v>
      </c>
      <c r="D9" s="82">
        <f>Sheet1!E11</f>
        <v>13524918.41</v>
      </c>
      <c r="E9" s="82"/>
      <c r="F9" s="82"/>
    </row>
    <row r="10" s="69" customFormat="1" ht="24" customHeight="1" spans="1:6">
      <c r="A10" s="80" t="s">
        <v>127</v>
      </c>
      <c r="B10" s="111" t="s">
        <v>128</v>
      </c>
      <c r="C10" s="112">
        <f t="shared" si="0"/>
        <v>1624806.27</v>
      </c>
      <c r="D10" s="80">
        <f>D11+D14</f>
        <v>1624806.27</v>
      </c>
      <c r="E10" s="80"/>
      <c r="F10" s="80"/>
    </row>
    <row r="11" customFormat="1" ht="24" customHeight="1" spans="1:6">
      <c r="A11" s="82" t="s">
        <v>129</v>
      </c>
      <c r="B11" s="113" t="s">
        <v>130</v>
      </c>
      <c r="C11" s="114">
        <f t="shared" si="0"/>
        <v>1515735.97</v>
      </c>
      <c r="D11" s="82">
        <f>D12+D13</f>
        <v>1515735.97</v>
      </c>
      <c r="E11" s="82"/>
      <c r="F11" s="82"/>
    </row>
    <row r="12" customFormat="1" ht="24" customHeight="1" spans="1:6">
      <c r="A12" s="82" t="s">
        <v>131</v>
      </c>
      <c r="B12" s="113" t="s">
        <v>132</v>
      </c>
      <c r="C12" s="114">
        <f t="shared" si="0"/>
        <v>216068</v>
      </c>
      <c r="D12" s="82">
        <f>Sheet1!E12</f>
        <v>216068</v>
      </c>
      <c r="E12" s="82"/>
      <c r="F12" s="82"/>
    </row>
    <row r="13" customFormat="1" ht="24" customHeight="1" spans="1:6">
      <c r="A13" s="82" t="s">
        <v>133</v>
      </c>
      <c r="B13" s="113" t="s">
        <v>134</v>
      </c>
      <c r="C13" s="114">
        <f t="shared" si="0"/>
        <v>1299667.97</v>
      </c>
      <c r="D13" s="82">
        <f>Sheet1!E13</f>
        <v>1299667.97</v>
      </c>
      <c r="E13" s="82"/>
      <c r="F13" s="82"/>
    </row>
    <row r="14" customFormat="1" ht="24" customHeight="1" spans="1:6">
      <c r="A14" s="82" t="s">
        <v>135</v>
      </c>
      <c r="B14" s="113" t="s">
        <v>136</v>
      </c>
      <c r="C14" s="114">
        <f t="shared" si="0"/>
        <v>109070.3</v>
      </c>
      <c r="D14" s="82">
        <f>D15</f>
        <v>109070.3</v>
      </c>
      <c r="E14" s="82"/>
      <c r="F14" s="82"/>
    </row>
    <row r="15" customFormat="1" ht="24" customHeight="1" spans="1:6">
      <c r="A15" s="82" t="s">
        <v>137</v>
      </c>
      <c r="B15" s="113" t="s">
        <v>136</v>
      </c>
      <c r="C15" s="114">
        <f t="shared" si="0"/>
        <v>109070.3</v>
      </c>
      <c r="D15" s="82">
        <f>Sheet1!E14</f>
        <v>109070.3</v>
      </c>
      <c r="E15" s="82"/>
      <c r="F15" s="82"/>
    </row>
    <row r="16" s="69" customFormat="1" ht="24" customHeight="1" spans="1:6">
      <c r="A16" s="80" t="s">
        <v>138</v>
      </c>
      <c r="B16" s="111" t="s">
        <v>139</v>
      </c>
      <c r="C16" s="112">
        <f t="shared" si="0"/>
        <v>950583.726</v>
      </c>
      <c r="D16" s="80">
        <f>D17</f>
        <v>950583.726</v>
      </c>
      <c r="E16" s="80"/>
      <c r="F16" s="80"/>
    </row>
    <row r="17" customFormat="1" ht="24" customHeight="1" spans="1:6">
      <c r="A17" s="82" t="s">
        <v>140</v>
      </c>
      <c r="B17" s="87" t="s">
        <v>141</v>
      </c>
      <c r="C17" s="114">
        <f t="shared" si="0"/>
        <v>950583.726</v>
      </c>
      <c r="D17" s="82">
        <f>D18</f>
        <v>950583.726</v>
      </c>
      <c r="E17" s="82"/>
      <c r="F17" s="82"/>
    </row>
    <row r="18" customFormat="1" ht="24" customHeight="1" spans="1:6">
      <c r="A18" s="82" t="s">
        <v>142</v>
      </c>
      <c r="B18" s="87" t="s">
        <v>143</v>
      </c>
      <c r="C18" s="114">
        <f t="shared" si="0"/>
        <v>950583.726</v>
      </c>
      <c r="D18" s="82">
        <f>Sheet1!E15</f>
        <v>950583.726</v>
      </c>
      <c r="E18" s="82"/>
      <c r="F18" s="82"/>
    </row>
  </sheetData>
  <mergeCells count="1">
    <mergeCell ref="B2:F2"/>
  </mergeCells>
  <pageMargins left="0.75" right="0.75" top="0.270000010728836" bottom="0.270000010728836" header="0" footer="0"/>
  <pageSetup paperSize="9" scale="8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2" workbookViewId="0">
      <selection activeCell="F11" sqref="F1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54"/>
      <c r="B1" s="54"/>
      <c r="C1" s="54"/>
      <c r="D1" s="54"/>
      <c r="E1" s="54"/>
      <c r="F1" s="54"/>
      <c r="G1" s="54"/>
    </row>
    <row r="2" ht="39.85" customHeight="1" spans="1:7">
      <c r="A2" s="55" t="s">
        <v>144</v>
      </c>
      <c r="B2" s="55"/>
      <c r="C2" s="55"/>
      <c r="D2" s="55"/>
      <c r="E2" s="54"/>
      <c r="F2" s="54"/>
      <c r="G2" s="54"/>
    </row>
    <row r="3" ht="22.75" customHeight="1" spans="1:7">
      <c r="A3" s="56"/>
      <c r="B3" s="56"/>
      <c r="C3" s="95" t="s">
        <v>37</v>
      </c>
      <c r="D3" s="95"/>
      <c r="E3" s="56"/>
      <c r="F3" s="56"/>
      <c r="G3" s="56"/>
    </row>
    <row r="4" ht="22.75" customHeight="1" spans="1:7">
      <c r="A4" s="92" t="s">
        <v>38</v>
      </c>
      <c r="B4" s="92"/>
      <c r="C4" s="92" t="s">
        <v>39</v>
      </c>
      <c r="D4" s="92"/>
      <c r="E4" s="56"/>
      <c r="F4" s="56"/>
      <c r="G4" s="56"/>
    </row>
    <row r="5" ht="22.75" customHeight="1" spans="1:7">
      <c r="A5" s="92" t="s">
        <v>40</v>
      </c>
      <c r="B5" s="92" t="s">
        <v>41</v>
      </c>
      <c r="C5" s="92" t="s">
        <v>40</v>
      </c>
      <c r="D5" s="92" t="s">
        <v>119</v>
      </c>
      <c r="E5" s="56"/>
      <c r="F5" s="56"/>
      <c r="G5" s="56"/>
    </row>
    <row r="6" ht="22.75" customHeight="1" spans="1:7">
      <c r="A6" s="93" t="s">
        <v>145</v>
      </c>
      <c r="B6" s="122">
        <f>D6</f>
        <v>16192308.406</v>
      </c>
      <c r="C6" s="93" t="s">
        <v>146</v>
      </c>
      <c r="D6" s="122">
        <f>SUM(D7:D17)</f>
        <v>16192308.406</v>
      </c>
      <c r="E6" s="56"/>
      <c r="F6" s="56"/>
      <c r="G6" s="56"/>
    </row>
    <row r="7" ht="22.75" customHeight="1" spans="1:7">
      <c r="A7" s="93" t="s">
        <v>147</v>
      </c>
      <c r="B7" s="123"/>
      <c r="C7" s="93" t="s">
        <v>148</v>
      </c>
      <c r="D7" s="123"/>
      <c r="E7" s="56"/>
      <c r="F7" s="56"/>
      <c r="G7" s="56"/>
    </row>
    <row r="8" ht="22.75" customHeight="1" spans="1:7">
      <c r="A8" s="93" t="s">
        <v>149</v>
      </c>
      <c r="B8" s="123"/>
      <c r="C8" s="93" t="s">
        <v>150</v>
      </c>
      <c r="D8" s="123"/>
      <c r="E8" s="56"/>
      <c r="F8" s="56"/>
      <c r="G8" s="56"/>
    </row>
    <row r="9" ht="22.75" customHeight="1" spans="1:7">
      <c r="A9" s="93" t="s">
        <v>151</v>
      </c>
      <c r="B9" s="123"/>
      <c r="C9" s="93" t="s">
        <v>152</v>
      </c>
      <c r="D9" s="123"/>
      <c r="E9" s="56"/>
      <c r="F9" s="56"/>
      <c r="G9" s="56"/>
    </row>
    <row r="10" ht="22.75" customHeight="1" spans="1:7">
      <c r="A10" s="93"/>
      <c r="B10" s="124"/>
      <c r="C10" s="93" t="s">
        <v>153</v>
      </c>
      <c r="D10" s="123"/>
      <c r="E10" s="56"/>
      <c r="F10" s="56"/>
      <c r="G10" s="56"/>
    </row>
    <row r="11" ht="22.75" customHeight="1" spans="1:7">
      <c r="A11" s="93"/>
      <c r="B11" s="124"/>
      <c r="C11" s="93" t="s">
        <v>154</v>
      </c>
      <c r="D11" s="123">
        <f>表3!D6-24000</f>
        <v>13616918.41</v>
      </c>
      <c r="E11" s="56"/>
      <c r="F11" s="56"/>
      <c r="G11" s="56"/>
    </row>
    <row r="12" ht="22.75" customHeight="1" spans="1:7">
      <c r="A12" s="93"/>
      <c r="B12" s="124"/>
      <c r="C12" s="93" t="s">
        <v>155</v>
      </c>
      <c r="D12" s="123"/>
      <c r="E12" s="56"/>
      <c r="F12" s="56"/>
      <c r="G12" s="56"/>
    </row>
    <row r="13" ht="22.75" customHeight="1" spans="1:7">
      <c r="A13" s="90"/>
      <c r="B13" s="121"/>
      <c r="C13" s="93" t="s">
        <v>156</v>
      </c>
      <c r="D13" s="123"/>
      <c r="E13" s="56"/>
      <c r="F13" s="56"/>
      <c r="G13" s="56"/>
    </row>
    <row r="14" ht="22.75" customHeight="1" spans="1:7">
      <c r="A14" s="93"/>
      <c r="B14" s="124"/>
      <c r="C14" s="93" t="s">
        <v>157</v>
      </c>
      <c r="D14" s="123">
        <f>表3!D10</f>
        <v>1624806.27</v>
      </c>
      <c r="E14" s="56"/>
      <c r="F14" s="56"/>
      <c r="G14" s="94"/>
    </row>
    <row r="15" ht="22.75" customHeight="1" spans="1:7">
      <c r="A15" s="93"/>
      <c r="B15" s="124"/>
      <c r="C15" s="93" t="s">
        <v>158</v>
      </c>
      <c r="D15" s="123"/>
      <c r="E15" s="56"/>
      <c r="F15" s="56"/>
      <c r="G15" s="56"/>
    </row>
    <row r="16" ht="22.75" customHeight="1" spans="1:7">
      <c r="A16" s="93"/>
      <c r="B16" s="124"/>
      <c r="C16" s="93" t="s">
        <v>159</v>
      </c>
      <c r="D16" s="123">
        <f>表3!D16</f>
        <v>950583.726</v>
      </c>
      <c r="E16" s="56"/>
      <c r="F16" s="56"/>
      <c r="G16" s="56"/>
    </row>
    <row r="17" ht="22.75" customHeight="1" spans="1:7">
      <c r="A17" s="93"/>
      <c r="B17" s="124"/>
      <c r="C17" s="93" t="s">
        <v>160</v>
      </c>
      <c r="D17" s="123"/>
      <c r="E17" s="56"/>
      <c r="F17" s="56"/>
      <c r="G17" s="56"/>
    </row>
    <row r="18" ht="22.75" customHeight="1" spans="1:7">
      <c r="A18" s="93"/>
      <c r="B18" s="124"/>
      <c r="C18" s="93" t="s">
        <v>161</v>
      </c>
      <c r="D18" s="123"/>
      <c r="E18" s="56"/>
      <c r="F18" s="56"/>
      <c r="G18" s="56"/>
    </row>
    <row r="19" ht="22.75" customHeight="1" spans="1:7">
      <c r="A19" s="93"/>
      <c r="B19" s="93"/>
      <c r="C19" s="93" t="s">
        <v>162</v>
      </c>
      <c r="D19" s="123"/>
      <c r="E19" s="56"/>
      <c r="F19" s="56"/>
      <c r="G19" s="56"/>
    </row>
    <row r="20" ht="22.75" customHeight="1" spans="1:7">
      <c r="A20" s="93"/>
      <c r="B20" s="93"/>
      <c r="C20" s="93" t="s">
        <v>163</v>
      </c>
      <c r="D20" s="123"/>
      <c r="E20" s="56"/>
      <c r="F20" s="56"/>
      <c r="G20" s="56"/>
    </row>
    <row r="21" ht="22.75" customHeight="1" spans="1:7">
      <c r="A21" s="93"/>
      <c r="B21" s="93"/>
      <c r="C21" s="93" t="s">
        <v>164</v>
      </c>
      <c r="D21" s="123"/>
      <c r="E21" s="56"/>
      <c r="F21" s="56"/>
      <c r="G21" s="56"/>
    </row>
    <row r="22" ht="22.75" customHeight="1" spans="1:7">
      <c r="A22" s="93"/>
      <c r="B22" s="93"/>
      <c r="C22" s="93" t="s">
        <v>165</v>
      </c>
      <c r="D22" s="123"/>
      <c r="E22" s="56"/>
      <c r="F22" s="56"/>
      <c r="G22" s="56"/>
    </row>
    <row r="23" ht="22.75" customHeight="1" spans="1:7">
      <c r="A23" s="93"/>
      <c r="B23" s="93"/>
      <c r="C23" s="93" t="s">
        <v>166</v>
      </c>
      <c r="D23" s="123"/>
      <c r="E23" s="56"/>
      <c r="F23" s="56"/>
      <c r="G23" s="56"/>
    </row>
    <row r="24" ht="22.75" customHeight="1" spans="1:7">
      <c r="A24" s="93"/>
      <c r="B24" s="93"/>
      <c r="C24" s="93" t="s">
        <v>167</v>
      </c>
      <c r="D24" s="123"/>
      <c r="E24" s="56"/>
      <c r="F24" s="56"/>
      <c r="G24" s="56"/>
    </row>
    <row r="25" ht="22.75" customHeight="1" spans="1:7">
      <c r="A25" s="93"/>
      <c r="B25" s="93"/>
      <c r="C25" s="93" t="s">
        <v>168</v>
      </c>
      <c r="D25" s="123"/>
      <c r="E25" s="56"/>
      <c r="F25" s="56"/>
      <c r="G25" s="56"/>
    </row>
    <row r="26" ht="22.75" customHeight="1" spans="1:7">
      <c r="A26" s="93"/>
      <c r="B26" s="93"/>
      <c r="C26" s="93" t="s">
        <v>169</v>
      </c>
      <c r="D26" s="123"/>
      <c r="E26" s="56"/>
      <c r="F26" s="56"/>
      <c r="G26" s="56"/>
    </row>
    <row r="27" ht="22.75" customHeight="1" spans="1:7">
      <c r="A27" s="93"/>
      <c r="B27" s="93"/>
      <c r="C27" s="93" t="s">
        <v>170</v>
      </c>
      <c r="D27" s="123"/>
      <c r="E27" s="56"/>
      <c r="F27" s="56"/>
      <c r="G27" s="56"/>
    </row>
    <row r="28" ht="22.75" customHeight="1" spans="1:7">
      <c r="A28" s="93"/>
      <c r="B28" s="93"/>
      <c r="C28" s="93" t="s">
        <v>171</v>
      </c>
      <c r="D28" s="123"/>
      <c r="E28" s="56"/>
      <c r="F28" s="56"/>
      <c r="G28" s="56"/>
    </row>
    <row r="29" ht="22.75" customHeight="1" spans="1:7">
      <c r="A29" s="93"/>
      <c r="B29" s="93"/>
      <c r="C29" s="93" t="s">
        <v>172</v>
      </c>
      <c r="D29" s="123"/>
      <c r="E29" s="56"/>
      <c r="F29" s="56"/>
      <c r="G29" s="56"/>
    </row>
    <row r="30" ht="22.75" customHeight="1" spans="1:7">
      <c r="A30" s="93"/>
      <c r="B30" s="93"/>
      <c r="C30" s="93" t="s">
        <v>173</v>
      </c>
      <c r="D30" s="123"/>
      <c r="E30" s="56"/>
      <c r="F30" s="56"/>
      <c r="G30" s="56"/>
    </row>
    <row r="31" ht="22.75" customHeight="1" spans="1:7">
      <c r="A31" s="93"/>
      <c r="B31" s="93"/>
      <c r="C31" s="93" t="s">
        <v>174</v>
      </c>
      <c r="D31" s="123"/>
      <c r="E31" s="56"/>
      <c r="F31" s="56"/>
      <c r="G31" s="56"/>
    </row>
    <row r="32" ht="22.75" customHeight="1" spans="1:7">
      <c r="A32" s="93"/>
      <c r="B32" s="93"/>
      <c r="C32" s="93" t="s">
        <v>175</v>
      </c>
      <c r="D32" s="123"/>
      <c r="E32" s="56"/>
      <c r="F32" s="56"/>
      <c r="G32" s="56"/>
    </row>
    <row r="33" ht="22.75" customHeight="1" spans="1:7">
      <c r="A33" s="93"/>
      <c r="B33" s="93"/>
      <c r="C33" s="93" t="s">
        <v>176</v>
      </c>
      <c r="D33" s="123"/>
      <c r="E33" s="56"/>
      <c r="F33" s="56"/>
      <c r="G33" s="56"/>
    </row>
    <row r="34" ht="22.75" customHeight="1" spans="1:7">
      <c r="A34" s="93"/>
      <c r="B34" s="93"/>
      <c r="C34" s="93" t="s">
        <v>177</v>
      </c>
      <c r="D34" s="123"/>
      <c r="E34" s="56"/>
      <c r="F34" s="56"/>
      <c r="G34" s="56"/>
    </row>
    <row r="35" ht="22.75" customHeight="1" spans="1:7">
      <c r="A35" s="93"/>
      <c r="B35" s="93"/>
      <c r="C35" s="93" t="s">
        <v>178</v>
      </c>
      <c r="D35" s="123"/>
      <c r="E35" s="56"/>
      <c r="F35" s="56"/>
      <c r="G35" s="56"/>
    </row>
    <row r="36" ht="22.75" customHeight="1" spans="1:7">
      <c r="A36" s="93"/>
      <c r="B36" s="93"/>
      <c r="C36" s="93" t="s">
        <v>179</v>
      </c>
      <c r="D36" s="122"/>
      <c r="E36" s="56"/>
      <c r="F36" s="56"/>
      <c r="G36" s="56"/>
    </row>
    <row r="37" ht="22.75" customHeight="1" spans="1:7">
      <c r="A37" s="92" t="s">
        <v>180</v>
      </c>
      <c r="B37" s="125">
        <f>B6</f>
        <v>16192308.406</v>
      </c>
      <c r="C37" s="92" t="s">
        <v>181</v>
      </c>
      <c r="D37" s="126">
        <f>D6</f>
        <v>16192308.406</v>
      </c>
      <c r="E37" s="94"/>
      <c r="F37" s="56"/>
      <c r="G37" s="56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22.5" customWidth="1"/>
    <col min="2" max="2" width="18.05" customWidth="1"/>
    <col min="3" max="3" width="18" customWidth="1"/>
    <col min="4" max="4" width="16.8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ht="39.85" customHeight="1" spans="1:11">
      <c r="A2" s="55" t="s">
        <v>182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2.75" customHeight="1" spans="1:11">
      <c r="A3" s="56"/>
      <c r="B3" s="56"/>
      <c r="C3" s="56"/>
      <c r="D3" s="56"/>
      <c r="E3" s="56"/>
      <c r="F3" s="56"/>
      <c r="G3" s="56"/>
      <c r="H3" s="56"/>
      <c r="I3" s="56"/>
      <c r="J3" s="95" t="s">
        <v>37</v>
      </c>
      <c r="K3" s="95"/>
    </row>
    <row r="4" ht="22.75" customHeight="1" spans="1:11">
      <c r="A4" s="92" t="s">
        <v>183</v>
      </c>
      <c r="B4" s="92" t="s">
        <v>119</v>
      </c>
      <c r="C4" s="92" t="s">
        <v>184</v>
      </c>
      <c r="D4" s="92"/>
      <c r="E4" s="92"/>
      <c r="F4" s="92" t="s">
        <v>185</v>
      </c>
      <c r="G4" s="92"/>
      <c r="H4" s="92"/>
      <c r="I4" s="92" t="s">
        <v>186</v>
      </c>
      <c r="J4" s="92"/>
      <c r="K4" s="92"/>
    </row>
    <row r="5" ht="22.75" customHeight="1" spans="1:11">
      <c r="A5" s="92"/>
      <c r="B5" s="92"/>
      <c r="C5" s="58" t="s">
        <v>119</v>
      </c>
      <c r="D5" s="58" t="s">
        <v>116</v>
      </c>
      <c r="E5" s="58" t="s">
        <v>117</v>
      </c>
      <c r="F5" s="58" t="s">
        <v>119</v>
      </c>
      <c r="G5" s="58" t="s">
        <v>116</v>
      </c>
      <c r="H5" s="58" t="s">
        <v>117</v>
      </c>
      <c r="I5" s="58" t="s">
        <v>119</v>
      </c>
      <c r="J5" s="58" t="s">
        <v>116</v>
      </c>
      <c r="K5" s="58" t="s">
        <v>117</v>
      </c>
    </row>
    <row r="6" ht="22.75" customHeight="1" spans="1:11">
      <c r="A6" s="90" t="s">
        <v>119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="116" customFormat="1" ht="22.75" customHeight="1" spans="1:11">
      <c r="A7" s="92" t="s">
        <v>2</v>
      </c>
      <c r="B7" s="118">
        <f>C7</f>
        <v>16192308.406</v>
      </c>
      <c r="C7" s="118">
        <f>D7</f>
        <v>16192308.406</v>
      </c>
      <c r="D7" s="118">
        <f>表3!D5-24000</f>
        <v>16192308.406</v>
      </c>
      <c r="E7" s="118"/>
      <c r="F7" s="118"/>
      <c r="G7" s="118"/>
      <c r="H7" s="118"/>
      <c r="I7" s="118"/>
      <c r="J7" s="118"/>
      <c r="K7" s="118"/>
    </row>
    <row r="8" ht="22.75" customHeight="1" spans="1:11">
      <c r="A8" s="119"/>
      <c r="B8" s="120"/>
      <c r="C8" s="120"/>
      <c r="D8" s="121"/>
      <c r="E8" s="121"/>
      <c r="F8" s="121"/>
      <c r="G8" s="121"/>
      <c r="H8" s="121"/>
      <c r="I8" s="121"/>
      <c r="J8" s="121"/>
      <c r="K8" s="12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71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E14" sqref="E14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105"/>
    </row>
    <row r="2" ht="36.9" customHeight="1" spans="1:5">
      <c r="A2" s="55" t="s">
        <v>187</v>
      </c>
      <c r="B2" s="55"/>
      <c r="C2" s="55"/>
      <c r="D2" s="55"/>
      <c r="E2" s="55"/>
    </row>
    <row r="3" ht="21.85" customHeight="1" spans="1:5">
      <c r="A3" s="56"/>
      <c r="B3" s="56"/>
      <c r="C3" s="95" t="s">
        <v>37</v>
      </c>
      <c r="D3" s="95"/>
      <c r="E3" s="95"/>
    </row>
    <row r="4" ht="22.75" customHeight="1" spans="1:5">
      <c r="A4" s="96" t="s">
        <v>114</v>
      </c>
      <c r="B4" s="96"/>
      <c r="C4" s="96" t="s">
        <v>184</v>
      </c>
      <c r="D4" s="96"/>
      <c r="E4" s="96"/>
    </row>
    <row r="5" ht="22.75" customHeight="1" spans="1:5">
      <c r="A5" s="106" t="s">
        <v>188</v>
      </c>
      <c r="B5" s="106" t="s">
        <v>189</v>
      </c>
      <c r="C5" s="107" t="s">
        <v>119</v>
      </c>
      <c r="D5" s="106" t="s">
        <v>116</v>
      </c>
      <c r="E5" s="106" t="s">
        <v>117</v>
      </c>
    </row>
    <row r="6" ht="22.75" customHeight="1" spans="1:5">
      <c r="A6" s="108"/>
      <c r="B6" s="109" t="s">
        <v>119</v>
      </c>
      <c r="C6" s="110">
        <v>16192308.406</v>
      </c>
      <c r="D6" s="110">
        <f>D7+D11+D17</f>
        <v>16192308.406</v>
      </c>
      <c r="E6" s="110"/>
    </row>
    <row r="7" ht="29" customHeight="1" spans="1:5">
      <c r="A7" s="99">
        <v>205</v>
      </c>
      <c r="B7" s="111" t="s">
        <v>120</v>
      </c>
      <c r="C7" s="112">
        <v>13616918.41</v>
      </c>
      <c r="D7" s="112">
        <f>D8</f>
        <v>13616918.41</v>
      </c>
      <c r="E7" s="112"/>
    </row>
    <row r="8" ht="29" customHeight="1" spans="1:5">
      <c r="A8" s="81" t="s">
        <v>121</v>
      </c>
      <c r="B8" s="113" t="s">
        <v>122</v>
      </c>
      <c r="C8" s="114">
        <v>13616918.41</v>
      </c>
      <c r="D8" s="114">
        <f>SUM(D9:D10)</f>
        <v>13616918.41</v>
      </c>
      <c r="E8" s="114"/>
    </row>
    <row r="9" ht="29" customHeight="1" spans="1:5">
      <c r="A9" s="82" t="s">
        <v>123</v>
      </c>
      <c r="B9" s="113" t="s">
        <v>124</v>
      </c>
      <c r="C9" s="114">
        <v>92000</v>
      </c>
      <c r="D9" s="114">
        <v>92000</v>
      </c>
      <c r="E9" s="114"/>
    </row>
    <row r="10" ht="29" customHeight="1" spans="1:5">
      <c r="A10" s="82" t="s">
        <v>125</v>
      </c>
      <c r="B10" s="113" t="s">
        <v>126</v>
      </c>
      <c r="C10" s="114">
        <v>13524918.41</v>
      </c>
      <c r="D10" s="82">
        <f>Sheet1!E11</f>
        <v>13524918.41</v>
      </c>
      <c r="E10" s="82"/>
    </row>
    <row r="11" s="69" customFormat="1" ht="29" customHeight="1" spans="1:5">
      <c r="A11" s="80" t="s">
        <v>127</v>
      </c>
      <c r="B11" s="111" t="s">
        <v>128</v>
      </c>
      <c r="C11" s="112">
        <v>1624806.27</v>
      </c>
      <c r="D11" s="80">
        <f>D12+D15</f>
        <v>1624806.27</v>
      </c>
      <c r="E11" s="80"/>
    </row>
    <row r="12" ht="29" customHeight="1" spans="1:5">
      <c r="A12" s="82" t="s">
        <v>129</v>
      </c>
      <c r="B12" s="113" t="s">
        <v>130</v>
      </c>
      <c r="C12" s="114">
        <v>1515735.97</v>
      </c>
      <c r="D12" s="82">
        <f>D13+D14</f>
        <v>1515735.97</v>
      </c>
      <c r="E12" s="82"/>
    </row>
    <row r="13" ht="29" customHeight="1" spans="1:5">
      <c r="A13" s="82" t="s">
        <v>131</v>
      </c>
      <c r="B13" s="113" t="s">
        <v>132</v>
      </c>
      <c r="C13" s="114">
        <v>216068</v>
      </c>
      <c r="D13" s="82">
        <f>Sheet1!E12</f>
        <v>216068</v>
      </c>
      <c r="E13" s="82"/>
    </row>
    <row r="14" ht="29" customHeight="1" spans="1:5">
      <c r="A14" s="82" t="s">
        <v>133</v>
      </c>
      <c r="B14" s="113" t="s">
        <v>134</v>
      </c>
      <c r="C14" s="114">
        <v>1299667.97</v>
      </c>
      <c r="D14" s="82">
        <f>Sheet1!E13</f>
        <v>1299667.97</v>
      </c>
      <c r="E14" s="82"/>
    </row>
    <row r="15" ht="29" customHeight="1" spans="1:5">
      <c r="A15" s="82" t="s">
        <v>135</v>
      </c>
      <c r="B15" s="113" t="s">
        <v>136</v>
      </c>
      <c r="C15" s="114">
        <v>109070.3</v>
      </c>
      <c r="D15" s="82">
        <v>109070.3</v>
      </c>
      <c r="E15" s="82"/>
    </row>
    <row r="16" ht="29" customHeight="1" spans="1:5">
      <c r="A16" s="82" t="s">
        <v>137</v>
      </c>
      <c r="B16" s="115" t="s">
        <v>136</v>
      </c>
      <c r="C16" s="114">
        <v>109070.3</v>
      </c>
      <c r="D16" s="82">
        <v>109070.3</v>
      </c>
      <c r="E16" s="82"/>
    </row>
    <row r="17" s="69" customFormat="1" ht="29" customHeight="1" spans="1:5">
      <c r="A17" s="80" t="s">
        <v>138</v>
      </c>
      <c r="B17" s="111" t="s">
        <v>139</v>
      </c>
      <c r="C17" s="112">
        <v>950583.726</v>
      </c>
      <c r="D17" s="80">
        <v>950583.726</v>
      </c>
      <c r="E17" s="80"/>
    </row>
    <row r="18" ht="29" customHeight="1" spans="1:5">
      <c r="A18" s="82" t="s">
        <v>140</v>
      </c>
      <c r="B18" s="87" t="s">
        <v>141</v>
      </c>
      <c r="C18" s="114">
        <v>950583.726</v>
      </c>
      <c r="D18" s="82">
        <v>950583.726</v>
      </c>
      <c r="E18" s="82"/>
    </row>
    <row r="19" ht="29" customHeight="1" spans="1:5">
      <c r="A19" s="82" t="s">
        <v>142</v>
      </c>
      <c r="B19" s="87" t="s">
        <v>143</v>
      </c>
      <c r="C19" s="114">
        <v>950583.726</v>
      </c>
      <c r="D19" s="82">
        <v>950583.726</v>
      </c>
      <c r="E19" s="8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H14" sqref="H14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54"/>
      <c r="B1" s="54"/>
      <c r="C1" s="54"/>
      <c r="D1" s="54"/>
      <c r="E1" s="54"/>
    </row>
    <row r="2" ht="39.85" customHeight="1" spans="1:5">
      <c r="A2" s="55" t="s">
        <v>190</v>
      </c>
      <c r="B2" s="55"/>
      <c r="C2" s="55"/>
      <c r="D2" s="55"/>
      <c r="E2" s="55"/>
    </row>
    <row r="3" ht="22.75" customHeight="1" spans="1:5">
      <c r="A3" s="94"/>
      <c r="B3" s="94"/>
      <c r="C3" s="56"/>
      <c r="D3" s="56"/>
      <c r="E3" s="95" t="s">
        <v>37</v>
      </c>
    </row>
    <row r="4" ht="22.75" customHeight="1" spans="1:5">
      <c r="A4" s="96" t="s">
        <v>191</v>
      </c>
      <c r="B4" s="96"/>
      <c r="C4" s="96" t="s">
        <v>192</v>
      </c>
      <c r="D4" s="96"/>
      <c r="E4" s="96"/>
    </row>
    <row r="5" ht="22.75" customHeight="1" spans="1:5">
      <c r="A5" s="96" t="s">
        <v>188</v>
      </c>
      <c r="B5" s="96" t="s">
        <v>189</v>
      </c>
      <c r="C5" s="96" t="s">
        <v>119</v>
      </c>
      <c r="D5" s="96" t="s">
        <v>193</v>
      </c>
      <c r="E5" s="96" t="s">
        <v>194</v>
      </c>
    </row>
    <row r="6" ht="22.75" customHeight="1" spans="1:5">
      <c r="A6" s="96"/>
      <c r="B6" s="97" t="s">
        <v>119</v>
      </c>
      <c r="C6" s="98">
        <v>16192308.406</v>
      </c>
      <c r="D6" s="98">
        <f>D7+D15+D19</f>
        <v>15708105.886</v>
      </c>
      <c r="E6" s="77">
        <v>484202.52</v>
      </c>
    </row>
    <row r="7" ht="27" customHeight="1" spans="1:5">
      <c r="A7" s="99" t="s">
        <v>195</v>
      </c>
      <c r="B7" s="99" t="s">
        <v>196</v>
      </c>
      <c r="C7" s="77">
        <v>15492037.886</v>
      </c>
      <c r="D7" s="100">
        <f>SUM(D8:D14)</f>
        <v>15492037.886</v>
      </c>
      <c r="E7" s="101"/>
    </row>
    <row r="8" ht="27" customHeight="1" spans="1:5">
      <c r="A8" s="87" t="s">
        <v>197</v>
      </c>
      <c r="B8" s="87" t="s">
        <v>198</v>
      </c>
      <c r="C8" s="83">
        <v>5486943.6</v>
      </c>
      <c r="D8" s="102">
        <f>Sheet1!I9</f>
        <v>5486943.6</v>
      </c>
      <c r="E8" s="103"/>
    </row>
    <row r="9" ht="27" customHeight="1" spans="1:5">
      <c r="A9" s="87" t="s">
        <v>199</v>
      </c>
      <c r="B9" s="87" t="s">
        <v>200</v>
      </c>
      <c r="C9" s="83">
        <v>1707477.29</v>
      </c>
      <c r="D9" s="102">
        <f>Sheet1!J9+Sheet1!O9+Sheet1!N9</f>
        <v>1707477.29</v>
      </c>
      <c r="E9" s="82"/>
    </row>
    <row r="10" ht="27" customHeight="1" spans="1:5">
      <c r="A10" s="87" t="s">
        <v>201</v>
      </c>
      <c r="B10" s="87" t="s">
        <v>202</v>
      </c>
      <c r="C10" s="83">
        <v>2412500</v>
      </c>
      <c r="D10" s="102">
        <f>Sheet1!M9</f>
        <v>2412500</v>
      </c>
      <c r="E10" s="82"/>
    </row>
    <row r="11" ht="27" customHeight="1" spans="1:5">
      <c r="A11" s="82" t="s">
        <v>203</v>
      </c>
      <c r="B11" s="81" t="s">
        <v>204</v>
      </c>
      <c r="C11" s="83">
        <v>3525795</v>
      </c>
      <c r="D11" s="84">
        <f>Sheet1!K9</f>
        <v>3525795</v>
      </c>
      <c r="E11" s="82"/>
    </row>
    <row r="12" ht="27" customHeight="1" spans="1:5">
      <c r="A12" s="104">
        <v>30108</v>
      </c>
      <c r="B12" s="81" t="s">
        <v>205</v>
      </c>
      <c r="C12" s="83">
        <v>1299667.97</v>
      </c>
      <c r="D12" s="84">
        <f>Sheet1!Q9</f>
        <v>1299667.97</v>
      </c>
      <c r="E12" s="82"/>
    </row>
    <row r="13" ht="27" customHeight="1" spans="1:5">
      <c r="A13" s="82" t="s">
        <v>206</v>
      </c>
      <c r="B13" s="81" t="s">
        <v>207</v>
      </c>
      <c r="C13" s="83">
        <v>950583.726</v>
      </c>
      <c r="D13" s="84">
        <f>Sheet1!R9+Sheet1!S9</f>
        <v>950583.726</v>
      </c>
      <c r="E13" s="82"/>
    </row>
    <row r="14" ht="27" customHeight="1" spans="1:5">
      <c r="A14" s="82" t="s">
        <v>208</v>
      </c>
      <c r="B14" s="81" t="s">
        <v>209</v>
      </c>
      <c r="C14" s="83">
        <v>109070.3</v>
      </c>
      <c r="D14" s="84">
        <f>Sheet1!U9+Sheet1!V9</f>
        <v>109070.3</v>
      </c>
      <c r="E14" s="82"/>
    </row>
    <row r="15" s="69" customFormat="1" ht="27" customHeight="1" spans="1:5">
      <c r="A15" s="80" t="s">
        <v>210</v>
      </c>
      <c r="B15" s="80" t="s">
        <v>211</v>
      </c>
      <c r="C15" s="77">
        <v>484202.52</v>
      </c>
      <c r="D15" s="78"/>
      <c r="E15" s="77">
        <v>484202.52</v>
      </c>
    </row>
    <row r="16" ht="27" customHeight="1" spans="1:5">
      <c r="A16" s="82" t="s">
        <v>212</v>
      </c>
      <c r="B16" s="82" t="s">
        <v>213</v>
      </c>
      <c r="C16" s="83">
        <v>92000</v>
      </c>
      <c r="D16" s="84"/>
      <c r="E16" s="84">
        <v>92000</v>
      </c>
    </row>
    <row r="17" ht="27" customHeight="1" spans="1:5">
      <c r="A17" s="82" t="s">
        <v>214</v>
      </c>
      <c r="B17" s="82" t="s">
        <v>215</v>
      </c>
      <c r="C17" s="83">
        <v>198309.64</v>
      </c>
      <c r="D17" s="85"/>
      <c r="E17" s="85">
        <v>198309.64</v>
      </c>
    </row>
    <row r="18" ht="27" customHeight="1" spans="1:5">
      <c r="A18" s="82" t="s">
        <v>216</v>
      </c>
      <c r="B18" s="82" t="s">
        <v>217</v>
      </c>
      <c r="C18" s="83">
        <v>193892.88</v>
      </c>
      <c r="D18" s="85"/>
      <c r="E18" s="85">
        <v>193892.88</v>
      </c>
    </row>
    <row r="19" s="69" customFormat="1" ht="27" customHeight="1" spans="1:5">
      <c r="A19" s="80" t="s">
        <v>218</v>
      </c>
      <c r="B19" s="80" t="s">
        <v>219</v>
      </c>
      <c r="C19" s="77">
        <v>216068</v>
      </c>
      <c r="D19" s="78">
        <f>SUM(D20:D21)</f>
        <v>216068</v>
      </c>
      <c r="E19" s="80"/>
    </row>
    <row r="20" ht="27" customHeight="1" spans="1:5">
      <c r="A20" s="82" t="s">
        <v>220</v>
      </c>
      <c r="B20" s="82" t="s">
        <v>221</v>
      </c>
      <c r="C20" s="83">
        <v>155000</v>
      </c>
      <c r="D20" s="84">
        <f>Sheet1!Z12</f>
        <v>155000</v>
      </c>
      <c r="E20" s="82"/>
    </row>
    <row r="21" ht="27" customHeight="1" spans="1:5">
      <c r="A21" s="82" t="s">
        <v>222</v>
      </c>
      <c r="B21" s="82" t="s">
        <v>223</v>
      </c>
      <c r="C21" s="83">
        <v>61068</v>
      </c>
      <c r="D21" s="84">
        <f>Sheet1!AA12</f>
        <v>61068</v>
      </c>
      <c r="E21" s="8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54"/>
      <c r="B1" s="54"/>
      <c r="C1" s="54"/>
      <c r="D1" s="54"/>
      <c r="E1" s="54"/>
      <c r="F1" s="54"/>
      <c r="G1" s="54"/>
      <c r="H1" s="54"/>
    </row>
    <row r="2" ht="39.85" customHeight="1" spans="1:8">
      <c r="A2" s="88" t="s">
        <v>224</v>
      </c>
      <c r="B2" s="88"/>
      <c r="C2" s="88"/>
      <c r="D2" s="88"/>
      <c r="E2" s="88"/>
      <c r="F2" s="88"/>
      <c r="G2" s="88"/>
      <c r="H2" s="88"/>
    </row>
    <row r="3" ht="22.75" customHeight="1" spans="1:8">
      <c r="A3" s="54"/>
      <c r="B3" s="54"/>
      <c r="C3" s="54"/>
      <c r="D3" s="54"/>
      <c r="E3" s="54"/>
      <c r="F3" s="54"/>
      <c r="G3" s="54"/>
      <c r="H3" s="89" t="s">
        <v>37</v>
      </c>
    </row>
    <row r="4" ht="22.75" customHeight="1" spans="1:8">
      <c r="A4" s="58" t="s">
        <v>183</v>
      </c>
      <c r="B4" s="58" t="s">
        <v>225</v>
      </c>
      <c r="C4" s="58"/>
      <c r="D4" s="58"/>
      <c r="E4" s="58"/>
      <c r="F4" s="58"/>
      <c r="G4" s="58" t="s">
        <v>226</v>
      </c>
      <c r="H4" s="58" t="s">
        <v>227</v>
      </c>
    </row>
    <row r="5" ht="22.75" customHeight="1" spans="1:8">
      <c r="A5" s="58"/>
      <c r="B5" s="58" t="s">
        <v>119</v>
      </c>
      <c r="C5" s="58" t="s">
        <v>228</v>
      </c>
      <c r="D5" s="58" t="s">
        <v>229</v>
      </c>
      <c r="E5" s="58" t="s">
        <v>230</v>
      </c>
      <c r="F5" s="58"/>
      <c r="G5" s="58"/>
      <c r="H5" s="58"/>
    </row>
    <row r="6" ht="22.75" customHeight="1" spans="1:8">
      <c r="A6" s="58"/>
      <c r="B6" s="58"/>
      <c r="C6" s="58"/>
      <c r="D6" s="58"/>
      <c r="E6" s="58" t="s">
        <v>231</v>
      </c>
      <c r="F6" s="58" t="s">
        <v>232</v>
      </c>
      <c r="G6" s="58"/>
      <c r="H6" s="58"/>
    </row>
    <row r="7" ht="22.75" customHeight="1" spans="1:8">
      <c r="A7" s="90" t="s">
        <v>119</v>
      </c>
      <c r="B7" s="91"/>
      <c r="C7" s="91"/>
      <c r="D7" s="91"/>
      <c r="E7" s="91"/>
      <c r="F7" s="91"/>
      <c r="G7" s="91"/>
      <c r="H7" s="91"/>
    </row>
    <row r="8" ht="22.75" customHeight="1" spans="1:8">
      <c r="A8" s="92" t="s">
        <v>2</v>
      </c>
      <c r="B8" s="91"/>
      <c r="C8" s="91"/>
      <c r="D8" s="91"/>
      <c r="E8" s="91"/>
      <c r="F8" s="91"/>
      <c r="G8" s="91"/>
      <c r="H8" s="91"/>
    </row>
    <row r="9" ht="22.75" customHeight="1" spans="1:8">
      <c r="A9" s="93"/>
      <c r="B9" s="59"/>
      <c r="C9" s="59"/>
      <c r="D9" s="59"/>
      <c r="E9" s="59"/>
      <c r="F9" s="59"/>
      <c r="G9" s="59"/>
      <c r="H9" s="5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H9" sqref="H9"/>
    </sheetView>
  </sheetViews>
  <sheetFormatPr defaultColWidth="10" defaultRowHeight="15"/>
  <cols>
    <col min="1" max="1" width="9.76666666666667" customWidth="1"/>
    <col min="2" max="2" width="14.75" style="61" customWidth="1"/>
    <col min="3" max="3" width="29.625" style="61" customWidth="1"/>
    <col min="4" max="4" width="13.6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54"/>
      <c r="B1" s="70"/>
      <c r="C1" s="71"/>
      <c r="D1" s="54"/>
      <c r="E1" s="54"/>
      <c r="F1" s="54"/>
      <c r="G1" s="54"/>
      <c r="H1" s="54"/>
      <c r="I1" s="54"/>
      <c r="J1" s="54"/>
    </row>
    <row r="2" ht="39.85" customHeight="1" spans="1:10">
      <c r="A2" s="55" t="s">
        <v>233</v>
      </c>
      <c r="B2" s="63"/>
      <c r="C2" s="63"/>
      <c r="D2" s="55"/>
      <c r="E2" s="55"/>
      <c r="F2" s="55"/>
      <c r="G2" s="54"/>
      <c r="H2" s="54"/>
      <c r="I2" s="54"/>
      <c r="J2" s="54"/>
    </row>
    <row r="3" ht="22.75" customHeight="1" spans="1:10">
      <c r="A3" s="56"/>
      <c r="D3" s="56"/>
      <c r="E3" s="56"/>
      <c r="F3" s="56" t="s">
        <v>37</v>
      </c>
      <c r="G3" s="54"/>
      <c r="H3" s="54"/>
      <c r="I3" s="54"/>
      <c r="J3" s="54"/>
    </row>
    <row r="4" ht="22.75" customHeight="1" spans="1:10">
      <c r="A4" s="72" t="s">
        <v>234</v>
      </c>
      <c r="B4" s="73" t="s">
        <v>235</v>
      </c>
      <c r="C4" s="74" t="s">
        <v>236</v>
      </c>
      <c r="D4" s="72" t="s">
        <v>119</v>
      </c>
      <c r="E4" s="72" t="s">
        <v>116</v>
      </c>
      <c r="F4" s="72" t="s">
        <v>117</v>
      </c>
      <c r="G4" s="54"/>
      <c r="H4" s="54"/>
      <c r="I4" s="54"/>
      <c r="J4" s="54"/>
    </row>
    <row r="5" ht="28" customHeight="1" spans="1:10">
      <c r="A5" s="72"/>
      <c r="B5" s="75"/>
      <c r="C5" s="76" t="s">
        <v>119</v>
      </c>
      <c r="D5" s="77">
        <f>E5</f>
        <v>484202.52</v>
      </c>
      <c r="E5" s="78">
        <v>484202.52</v>
      </c>
      <c r="F5" s="79"/>
      <c r="G5" s="56"/>
      <c r="H5" s="56"/>
      <c r="I5" s="56"/>
      <c r="J5" s="56"/>
    </row>
    <row r="6" s="69" customFormat="1" ht="27" customHeight="1" spans="1:6">
      <c r="A6" s="80"/>
      <c r="B6" s="80" t="s">
        <v>210</v>
      </c>
      <c r="C6" s="80" t="s">
        <v>211</v>
      </c>
      <c r="D6" s="77">
        <f>E6</f>
        <v>484202.52</v>
      </c>
      <c r="E6" s="78">
        <v>484202.52</v>
      </c>
      <c r="F6" s="80"/>
    </row>
    <row r="7" customFormat="1" ht="27" customHeight="1" spans="1:6">
      <c r="A7" s="81">
        <v>1</v>
      </c>
      <c r="B7" s="82" t="s">
        <v>212</v>
      </c>
      <c r="C7" s="82" t="s">
        <v>213</v>
      </c>
      <c r="D7" s="83">
        <f>E7</f>
        <v>92000</v>
      </c>
      <c r="E7" s="84">
        <v>92000</v>
      </c>
      <c r="F7" s="82"/>
    </row>
    <row r="8" customFormat="1" ht="27" customHeight="1" spans="1:6">
      <c r="A8" s="81">
        <v>2</v>
      </c>
      <c r="B8" s="82" t="s">
        <v>214</v>
      </c>
      <c r="C8" s="82" t="s">
        <v>215</v>
      </c>
      <c r="D8" s="83">
        <f>E8</f>
        <v>198309.64</v>
      </c>
      <c r="E8" s="85">
        <v>198309.64</v>
      </c>
      <c r="F8" s="82"/>
    </row>
    <row r="9" customFormat="1" ht="27" customHeight="1" spans="1:6">
      <c r="A9" s="81">
        <v>3</v>
      </c>
      <c r="B9" s="82" t="s">
        <v>216</v>
      </c>
      <c r="C9" s="82" t="s">
        <v>217</v>
      </c>
      <c r="D9" s="83">
        <f>E9</f>
        <v>193892.88</v>
      </c>
      <c r="E9" s="85">
        <v>193892.88</v>
      </c>
      <c r="F9" s="82"/>
    </row>
    <row r="10" ht="28" customHeight="1" spans="1:6">
      <c r="A10" s="82"/>
      <c r="B10" s="86"/>
      <c r="C10" s="87"/>
      <c r="D10" s="82"/>
      <c r="E10" s="82"/>
      <c r="F10" s="82"/>
    </row>
    <row r="11" ht="28" customHeight="1" spans="1:6">
      <c r="A11" s="82"/>
      <c r="B11" s="86"/>
      <c r="C11" s="87"/>
      <c r="D11" s="82"/>
      <c r="E11" s="82"/>
      <c r="F11" s="82"/>
    </row>
    <row r="12" ht="28" customHeight="1" spans="1:6">
      <c r="A12" s="82"/>
      <c r="B12" s="86"/>
      <c r="C12" s="87"/>
      <c r="D12" s="82"/>
      <c r="E12" s="82"/>
      <c r="F12" s="82"/>
    </row>
    <row r="13" ht="28" customHeight="1" spans="1:6">
      <c r="A13" s="82"/>
      <c r="B13" s="86"/>
      <c r="C13" s="87"/>
      <c r="D13" s="82"/>
      <c r="E13" s="82"/>
      <c r="F13" s="82"/>
    </row>
    <row r="14" ht="28" customHeight="1" spans="1:6">
      <c r="A14" s="82"/>
      <c r="B14" s="86"/>
      <c r="C14" s="87"/>
      <c r="D14" s="82"/>
      <c r="E14" s="82"/>
      <c r="F14" s="82"/>
    </row>
    <row r="15" ht="28" customHeight="1" spans="1:6">
      <c r="A15" s="82"/>
      <c r="B15" s="86"/>
      <c r="C15" s="87"/>
      <c r="D15" s="82"/>
      <c r="E15" s="82"/>
      <c r="F15" s="82"/>
    </row>
    <row r="21" ht="13.5" spans="2:3">
      <c r="B21" s="60"/>
      <c r="C21" s="60"/>
    </row>
    <row r="22" ht="13.5" spans="2:3">
      <c r="B22" s="60"/>
      <c r="C22" s="60"/>
    </row>
    <row r="23" ht="13.5" spans="2:3">
      <c r="B23" s="60"/>
      <c r="C23" s="60"/>
    </row>
  </sheetData>
  <mergeCells count="1">
    <mergeCell ref="A2:F2"/>
  </mergeCells>
  <pageMargins left="0.75" right="0.75" top="0.270000010728836" bottom="0.270000010728836" header="0" footer="0"/>
  <pageSetup paperSize="9" scale="9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61" customWidth="1"/>
    <col min="2" max="2" width="41.375" style="61" customWidth="1"/>
    <col min="3" max="3" width="29.375" style="61" customWidth="1"/>
    <col min="4" max="4" width="2.5" style="61" customWidth="1"/>
    <col min="5" max="16" width="8" style="61"/>
    <col min="17" max="16384" width="7.875" style="60"/>
  </cols>
  <sheetData>
    <row r="1" ht="15" customHeight="1" spans="1:16">
      <c r="A1" s="62"/>
      <c r="B1" s="62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ht="32.25" customHeight="1" spans="1:16">
      <c r="A2" s="63" t="s">
        <v>237</v>
      </c>
      <c r="B2" s="63"/>
      <c r="C2" s="63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ht="15" customHeight="1" spans="1:16">
      <c r="A3" s="60"/>
      <c r="B3" s="60"/>
      <c r="C3" s="64" t="s">
        <v>37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ht="25.5" customHeight="1" spans="1:16">
      <c r="A4" s="65" t="s">
        <v>238</v>
      </c>
      <c r="B4" s="65"/>
      <c r="C4" s="66" t="s">
        <v>41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ht="25.5" customHeight="1" spans="1:16">
      <c r="A5" s="65" t="s">
        <v>239</v>
      </c>
      <c r="B5" s="65" t="s">
        <v>240</v>
      </c>
      <c r="C5" s="66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="60" customFormat="1" ht="25.5" customHeight="1" spans="1:3">
      <c r="A6" s="65" t="s">
        <v>119</v>
      </c>
      <c r="B6" s="65"/>
      <c r="C6" s="66"/>
    </row>
    <row r="7" s="60" customFormat="1" ht="26.25" customHeight="1" spans="1:4">
      <c r="A7" s="67"/>
      <c r="B7" s="67"/>
      <c r="C7" s="68">
        <v>0</v>
      </c>
      <c r="D7" s="61"/>
    </row>
    <row r="8" ht="26.25" customHeight="1" spans="1:16">
      <c r="A8" s="67"/>
      <c r="B8" s="67"/>
      <c r="C8" s="68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ht="26.25" customHeight="1" spans="1:16">
      <c r="A9" s="67"/>
      <c r="B9" s="67"/>
      <c r="C9" s="68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ht="26.25" customHeight="1" spans="1:3">
      <c r="A10" s="67"/>
      <c r="B10" s="67"/>
      <c r="C10" s="68"/>
    </row>
    <row r="11" ht="26.25" customHeight="1" spans="1:3">
      <c r="A11" s="67"/>
      <c r="B11" s="67"/>
      <c r="C11" s="68"/>
    </row>
    <row r="12" ht="26.25" customHeight="1" spans="1:3">
      <c r="A12" s="67"/>
      <c r="B12" s="67"/>
      <c r="C12" s="6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9" sqref="E19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54"/>
      <c r="B1" s="54"/>
      <c r="C1" s="54"/>
      <c r="D1" s="54"/>
      <c r="E1" s="54"/>
    </row>
    <row r="2" ht="39.85" customHeight="1" spans="1:5">
      <c r="A2" s="55" t="s">
        <v>241</v>
      </c>
      <c r="B2" s="55"/>
      <c r="C2" s="55"/>
      <c r="D2" s="55"/>
      <c r="E2" s="55"/>
    </row>
    <row r="3" ht="22.75" customHeight="1" spans="1:5">
      <c r="A3" s="56"/>
      <c r="B3" s="56"/>
      <c r="C3" s="56"/>
      <c r="D3" s="56"/>
      <c r="E3" s="57" t="s">
        <v>37</v>
      </c>
    </row>
    <row r="4" ht="22.75" customHeight="1" spans="1:5">
      <c r="A4" s="58" t="s">
        <v>183</v>
      </c>
      <c r="B4" s="58" t="s">
        <v>119</v>
      </c>
      <c r="C4" s="58" t="s">
        <v>242</v>
      </c>
      <c r="D4" s="58" t="s">
        <v>243</v>
      </c>
      <c r="E4" s="58" t="s">
        <v>244</v>
      </c>
    </row>
    <row r="5" ht="22.75" customHeight="1" spans="1:5">
      <c r="A5" s="58" t="s">
        <v>2</v>
      </c>
      <c r="B5" s="59"/>
      <c r="C5" s="59"/>
      <c r="D5" s="59"/>
      <c r="E5" s="59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4" sqref="A2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45" t="s">
        <v>245</v>
      </c>
      <c r="B1" s="45"/>
    </row>
    <row r="2" spans="1:1">
      <c r="A2" s="46" t="s">
        <v>246</v>
      </c>
    </row>
    <row r="3" ht="15" customHeight="1" spans="1:2">
      <c r="A3" s="47" t="s">
        <v>40</v>
      </c>
      <c r="B3" s="48" t="s">
        <v>41</v>
      </c>
    </row>
    <row r="4" spans="1:2">
      <c r="A4" s="47"/>
      <c r="B4" s="48"/>
    </row>
    <row r="5" ht="28" customHeight="1" spans="1:2">
      <c r="A5" s="49" t="s">
        <v>247</v>
      </c>
      <c r="B5" s="48">
        <v>1</v>
      </c>
    </row>
    <row r="6" ht="28" customHeight="1" spans="1:2">
      <c r="A6" s="50" t="s">
        <v>248</v>
      </c>
      <c r="B6" s="51"/>
    </row>
    <row r="7" ht="28" customHeight="1" spans="1:2">
      <c r="A7" s="52"/>
      <c r="B7" s="51"/>
    </row>
    <row r="8" ht="28" customHeight="1" spans="1:2">
      <c r="A8" s="52"/>
      <c r="B8" s="51"/>
    </row>
    <row r="9" ht="28" customHeight="1" spans="1:2">
      <c r="A9" s="52"/>
      <c r="B9" s="51"/>
    </row>
    <row r="10" ht="28" customHeight="1" spans="1:2">
      <c r="A10" s="52"/>
      <c r="B10" s="51"/>
    </row>
    <row r="11" ht="28" customHeight="1" spans="1:2">
      <c r="A11" s="52"/>
      <c r="B11" s="51"/>
    </row>
    <row r="12" ht="28" customHeight="1" spans="1:2">
      <c r="A12" s="52"/>
      <c r="B12" s="51"/>
    </row>
    <row r="13" ht="28" customHeight="1" spans="1:2">
      <c r="A13" s="52"/>
      <c r="B13" s="51"/>
    </row>
    <row r="14" ht="28" customHeight="1" spans="1:2">
      <c r="A14" s="52"/>
      <c r="B14" s="51"/>
    </row>
    <row r="15" ht="28" customHeight="1" spans="1:2">
      <c r="A15" s="52"/>
      <c r="B15" s="51"/>
    </row>
    <row r="16" spans="1:1">
      <c r="A16" s="53" t="s">
        <v>249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5"/>
  <sheetViews>
    <sheetView workbookViewId="0">
      <selection activeCell="E12" sqref="E12:E13"/>
    </sheetView>
  </sheetViews>
  <sheetFormatPr defaultColWidth="9" defaultRowHeight="14.25"/>
  <cols>
    <col min="1" max="1" width="21.2416666666667" style="6" customWidth="1"/>
    <col min="2" max="2" width="21.25" style="1" customWidth="1"/>
    <col min="3" max="3" width="23.375" style="1" customWidth="1"/>
    <col min="4" max="4" width="37.125" style="1" customWidth="1"/>
    <col min="5" max="5" width="17.1416666666667" style="7" customWidth="1"/>
    <col min="6" max="6" width="15.7166666666667" style="7" customWidth="1"/>
    <col min="7" max="7" width="16.0666666666667" style="7" customWidth="1"/>
    <col min="8" max="8" width="13.9583333333333" style="7" customWidth="1"/>
    <col min="9" max="9" width="16.7666666666667" style="7" customWidth="1"/>
    <col min="10" max="10" width="13.5333333333333" style="7" customWidth="1"/>
    <col min="11" max="11" width="16.3166666666667" style="7" customWidth="1"/>
    <col min="12" max="12" width="11.125" style="7" customWidth="1"/>
    <col min="13" max="13" width="14.4083333333333" style="7" customWidth="1"/>
    <col min="14" max="14" width="13.0833333333333" style="7" customWidth="1"/>
    <col min="15" max="15" width="17.325" style="7" customWidth="1"/>
    <col min="16" max="17" width="14.2666666666667" style="7" customWidth="1"/>
    <col min="18" max="18" width="13.2333333333333" style="7" customWidth="1"/>
    <col min="19" max="20" width="13.0916666666667" style="7" customWidth="1"/>
    <col min="21" max="21" width="13.2333333333333" style="7" customWidth="1"/>
    <col min="22" max="22" width="13.3833333333333" style="7" customWidth="1"/>
    <col min="23" max="23" width="12.5" style="7" customWidth="1"/>
    <col min="24" max="24" width="10.875" style="7" customWidth="1"/>
    <col min="25" max="25" width="11.025" style="7" customWidth="1"/>
    <col min="26" max="26" width="12.625" style="7" customWidth="1"/>
    <col min="27" max="27" width="11.4666666666667" style="7" customWidth="1"/>
    <col min="28" max="28" width="14.2666666666667" style="7" customWidth="1"/>
    <col min="29" max="29" width="11.3166666666667" style="7" customWidth="1"/>
    <col min="30" max="30" width="11.5" style="7" customWidth="1"/>
    <col min="31" max="31" width="11.625" style="7" customWidth="1"/>
    <col min="32" max="32" width="11.4666666666667" style="7" customWidth="1"/>
    <col min="33" max="33" width="15.2916666666667" style="1" customWidth="1"/>
    <col min="34" max="34" width="12.7833333333333" style="1" customWidth="1"/>
    <col min="35" max="35" width="13.525" style="1" customWidth="1"/>
    <col min="36" max="36" width="7" style="1" customWidth="1"/>
    <col min="37" max="37" width="11.6166666666667" style="1" customWidth="1"/>
    <col min="38" max="40" width="7" style="1" customWidth="1"/>
    <col min="41" max="41" width="14.1166666666667" style="1" customWidth="1"/>
    <col min="42" max="43" width="10.625" style="1" customWidth="1"/>
    <col min="44" max="52" width="9" style="1"/>
    <col min="53" max="53" width="10.375" style="1"/>
    <col min="54" max="16384" width="9" style="1"/>
  </cols>
  <sheetData>
    <row r="1" s="1" customFormat="1" spans="1:43">
      <c r="A1" s="8" t="s">
        <v>250</v>
      </c>
      <c r="B1" s="9"/>
      <c r="C1" s="9"/>
      <c r="D1" s="10"/>
      <c r="E1" s="11"/>
      <c r="F1" s="11"/>
      <c r="G1" s="11"/>
      <c r="H1" s="11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5"/>
      <c r="AC1" s="36"/>
      <c r="AD1" s="36"/>
      <c r="AE1" s="36"/>
      <c r="AF1" s="30"/>
      <c r="AG1" s="36"/>
      <c r="AH1" s="36"/>
      <c r="AI1" s="36"/>
      <c r="AJ1" s="36"/>
      <c r="AK1" s="36"/>
      <c r="AL1" s="36"/>
      <c r="AM1" s="36"/>
      <c r="AN1" s="36"/>
      <c r="AO1" s="30"/>
      <c r="AP1" s="30"/>
      <c r="AQ1" s="30"/>
    </row>
    <row r="2" s="1" customFormat="1" ht="27" customHeight="1" spans="1:43">
      <c r="A2" s="12" t="s">
        <v>251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="1" customFormat="1" spans="1:43">
      <c r="A3" s="14"/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37"/>
      <c r="AC3" s="37"/>
      <c r="AD3" s="37"/>
      <c r="AE3" s="37"/>
      <c r="AF3" s="16"/>
      <c r="AG3" s="37"/>
      <c r="AH3" s="37"/>
      <c r="AI3" s="37"/>
      <c r="AJ3" s="37"/>
      <c r="AK3" s="37"/>
      <c r="AL3" s="37"/>
      <c r="AM3" s="37"/>
      <c r="AN3" s="37"/>
      <c r="AO3" s="16" t="s">
        <v>37</v>
      </c>
      <c r="AP3" s="16"/>
      <c r="AQ3" s="16"/>
    </row>
    <row r="4" s="2" customFormat="1" ht="23.1" customHeight="1" spans="1:43">
      <c r="A4" s="17" t="s">
        <v>252</v>
      </c>
      <c r="B4" s="18" t="s">
        <v>114</v>
      </c>
      <c r="C4" s="18"/>
      <c r="D4" s="18"/>
      <c r="E4" s="19" t="s">
        <v>248</v>
      </c>
      <c r="F4" s="19" t="s">
        <v>253</v>
      </c>
      <c r="G4" s="20" t="s">
        <v>254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19" t="s">
        <v>255</v>
      </c>
      <c r="AP4" s="19"/>
      <c r="AQ4" s="19" t="s">
        <v>118</v>
      </c>
    </row>
    <row r="5" s="2" customFormat="1" ht="23.1" customHeight="1" spans="1:43">
      <c r="A5" s="17"/>
      <c r="B5" s="18"/>
      <c r="C5" s="18"/>
      <c r="D5" s="18"/>
      <c r="E5" s="19"/>
      <c r="F5" s="19"/>
      <c r="G5" s="22" t="s">
        <v>256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38"/>
      <c r="AG5" s="22" t="s">
        <v>117</v>
      </c>
      <c r="AH5" s="23"/>
      <c r="AI5" s="23"/>
      <c r="AJ5" s="23"/>
      <c r="AK5" s="23"/>
      <c r="AL5" s="23"/>
      <c r="AM5" s="23"/>
      <c r="AN5" s="38"/>
      <c r="AO5" s="19" t="s">
        <v>257</v>
      </c>
      <c r="AP5" s="19" t="s">
        <v>258</v>
      </c>
      <c r="AQ5" s="19"/>
    </row>
    <row r="6" s="2" customFormat="1" ht="23.1" customHeight="1" spans="1:43">
      <c r="A6" s="17"/>
      <c r="B6" s="17" t="s">
        <v>259</v>
      </c>
      <c r="C6" s="17" t="s">
        <v>260</v>
      </c>
      <c r="D6" s="17" t="s">
        <v>261</v>
      </c>
      <c r="E6" s="19"/>
      <c r="F6" s="19"/>
      <c r="G6" s="19" t="s">
        <v>262</v>
      </c>
      <c r="H6" s="19" t="s">
        <v>263</v>
      </c>
      <c r="I6" s="31"/>
      <c r="J6" s="31"/>
      <c r="K6" s="31"/>
      <c r="L6" s="31"/>
      <c r="M6" s="31"/>
      <c r="N6" s="31"/>
      <c r="O6" s="31"/>
      <c r="P6" s="19"/>
      <c r="Q6" s="19"/>
      <c r="R6" s="19"/>
      <c r="S6" s="19"/>
      <c r="T6" s="19"/>
      <c r="U6" s="19"/>
      <c r="V6" s="19"/>
      <c r="W6" s="19" t="s">
        <v>264</v>
      </c>
      <c r="X6" s="19"/>
      <c r="Y6" s="19"/>
      <c r="Z6" s="19"/>
      <c r="AA6" s="19"/>
      <c r="AB6" s="19" t="s">
        <v>265</v>
      </c>
      <c r="AC6" s="19"/>
      <c r="AD6" s="19"/>
      <c r="AE6" s="19"/>
      <c r="AF6" s="39"/>
      <c r="AG6" s="41" t="s">
        <v>266</v>
      </c>
      <c r="AH6" s="42"/>
      <c r="AI6" s="42"/>
      <c r="AJ6" s="42"/>
      <c r="AK6" s="42"/>
      <c r="AL6" s="42"/>
      <c r="AM6" s="42"/>
      <c r="AN6" s="43"/>
      <c r="AO6" s="19"/>
      <c r="AP6" s="19"/>
      <c r="AQ6" s="44"/>
    </row>
    <row r="7" s="2" customFormat="1" ht="18" customHeight="1" spans="1:43">
      <c r="A7" s="17"/>
      <c r="B7" s="17"/>
      <c r="C7" s="17"/>
      <c r="D7" s="17"/>
      <c r="E7" s="19"/>
      <c r="F7" s="19"/>
      <c r="G7" s="19"/>
      <c r="H7" s="19" t="s">
        <v>267</v>
      </c>
      <c r="I7" s="32" t="s">
        <v>268</v>
      </c>
      <c r="J7" s="33"/>
      <c r="K7" s="33"/>
      <c r="L7" s="33"/>
      <c r="M7" s="34"/>
      <c r="N7" s="19" t="s">
        <v>269</v>
      </c>
      <c r="O7" s="19"/>
      <c r="P7" s="19" t="s">
        <v>270</v>
      </c>
      <c r="Q7" s="19"/>
      <c r="R7" s="19"/>
      <c r="S7" s="19"/>
      <c r="T7" s="19"/>
      <c r="U7" s="19"/>
      <c r="V7" s="19"/>
      <c r="W7" s="19" t="s">
        <v>267</v>
      </c>
      <c r="X7" s="19" t="s">
        <v>271</v>
      </c>
      <c r="Y7" s="19" t="s">
        <v>272</v>
      </c>
      <c r="Z7" s="31" t="s">
        <v>273</v>
      </c>
      <c r="AA7" s="19" t="s">
        <v>274</v>
      </c>
      <c r="AB7" s="19" t="s">
        <v>267</v>
      </c>
      <c r="AC7" s="19" t="s">
        <v>194</v>
      </c>
      <c r="AD7" s="19" t="s">
        <v>275</v>
      </c>
      <c r="AE7" s="19" t="s">
        <v>276</v>
      </c>
      <c r="AF7" s="19" t="s">
        <v>277</v>
      </c>
      <c r="AG7" s="19" t="s">
        <v>267</v>
      </c>
      <c r="AH7" s="19" t="s">
        <v>265</v>
      </c>
      <c r="AI7" s="31" t="s">
        <v>278</v>
      </c>
      <c r="AJ7" s="19" t="s">
        <v>279</v>
      </c>
      <c r="AK7" s="19" t="s">
        <v>280</v>
      </c>
      <c r="AL7" s="19" t="s">
        <v>281</v>
      </c>
      <c r="AM7" s="19" t="s">
        <v>282</v>
      </c>
      <c r="AN7" s="19" t="s">
        <v>283</v>
      </c>
      <c r="AO7" s="19"/>
      <c r="AP7" s="19"/>
      <c r="AQ7" s="44"/>
    </row>
    <row r="8" s="3" customFormat="1" ht="68.1" customHeight="1" spans="1:43">
      <c r="A8" s="17"/>
      <c r="B8" s="17"/>
      <c r="C8" s="17"/>
      <c r="D8" s="17"/>
      <c r="E8" s="19"/>
      <c r="F8" s="19"/>
      <c r="G8" s="19"/>
      <c r="H8" s="19"/>
      <c r="I8" s="19" t="s">
        <v>284</v>
      </c>
      <c r="J8" s="19" t="s">
        <v>285</v>
      </c>
      <c r="K8" s="19" t="s">
        <v>286</v>
      </c>
      <c r="L8" s="19" t="s">
        <v>287</v>
      </c>
      <c r="M8" s="19" t="s">
        <v>288</v>
      </c>
      <c r="N8" s="19" t="s">
        <v>273</v>
      </c>
      <c r="O8" s="19" t="s">
        <v>289</v>
      </c>
      <c r="P8" s="19" t="s">
        <v>290</v>
      </c>
      <c r="Q8" s="19" t="s">
        <v>291</v>
      </c>
      <c r="R8" s="19" t="s">
        <v>292</v>
      </c>
      <c r="S8" s="19" t="s">
        <v>293</v>
      </c>
      <c r="T8" s="19" t="s">
        <v>294</v>
      </c>
      <c r="U8" s="19" t="s">
        <v>295</v>
      </c>
      <c r="V8" s="19" t="s">
        <v>296</v>
      </c>
      <c r="W8" s="19"/>
      <c r="X8" s="19"/>
      <c r="Y8" s="19"/>
      <c r="Z8" s="40"/>
      <c r="AA8" s="19"/>
      <c r="AB8" s="19"/>
      <c r="AC8" s="19"/>
      <c r="AD8" s="19"/>
      <c r="AE8" s="19"/>
      <c r="AF8" s="19"/>
      <c r="AG8" s="19"/>
      <c r="AH8" s="19"/>
      <c r="AI8" s="40"/>
      <c r="AJ8" s="19"/>
      <c r="AK8" s="19"/>
      <c r="AL8" s="19"/>
      <c r="AM8" s="19"/>
      <c r="AN8" s="19"/>
      <c r="AO8" s="19"/>
      <c r="AP8" s="19"/>
      <c r="AQ8" s="44"/>
    </row>
    <row r="9" s="4" customFormat="1" ht="63.95" customHeight="1" spans="1:43">
      <c r="A9" s="24" t="s">
        <v>248</v>
      </c>
      <c r="B9" s="24"/>
      <c r="C9" s="24"/>
      <c r="D9" s="24"/>
      <c r="E9" s="25">
        <f t="shared" ref="E9:AQ9" si="0">SUM(E10:E15)</f>
        <v>16192308.406</v>
      </c>
      <c r="F9" s="25">
        <f t="shared" si="0"/>
        <v>16192308.406</v>
      </c>
      <c r="G9" s="25">
        <f t="shared" si="0"/>
        <v>16192308.406</v>
      </c>
      <c r="H9" s="25">
        <f t="shared" si="0"/>
        <v>15492037.886</v>
      </c>
      <c r="I9" s="25">
        <f t="shared" si="0"/>
        <v>5486943.6</v>
      </c>
      <c r="J9" s="25">
        <f t="shared" si="0"/>
        <v>951703.2</v>
      </c>
      <c r="K9" s="25">
        <f t="shared" si="0"/>
        <v>3525795</v>
      </c>
      <c r="L9" s="25">
        <f t="shared" si="0"/>
        <v>0</v>
      </c>
      <c r="M9" s="25">
        <f t="shared" si="0"/>
        <v>2412500</v>
      </c>
      <c r="N9" s="25">
        <f t="shared" si="0"/>
        <v>260000</v>
      </c>
      <c r="O9" s="25">
        <f t="shared" si="0"/>
        <v>495774.09</v>
      </c>
      <c r="P9" s="25">
        <f t="shared" si="0"/>
        <v>0</v>
      </c>
      <c r="Q9" s="25">
        <f t="shared" si="0"/>
        <v>1299667.97</v>
      </c>
      <c r="R9" s="25">
        <f t="shared" si="0"/>
        <v>694083.726</v>
      </c>
      <c r="S9" s="25">
        <f t="shared" si="0"/>
        <v>256500</v>
      </c>
      <c r="T9" s="25">
        <f t="shared" si="0"/>
        <v>0</v>
      </c>
      <c r="U9" s="25">
        <f t="shared" si="0"/>
        <v>39661.93</v>
      </c>
      <c r="V9" s="25">
        <f t="shared" si="0"/>
        <v>69408.37</v>
      </c>
      <c r="W9" s="25">
        <f t="shared" si="0"/>
        <v>216068</v>
      </c>
      <c r="X9" s="25">
        <f t="shared" si="0"/>
        <v>0</v>
      </c>
      <c r="Y9" s="25">
        <f t="shared" si="0"/>
        <v>0</v>
      </c>
      <c r="Z9" s="25">
        <f t="shared" si="0"/>
        <v>155000</v>
      </c>
      <c r="AA9" s="25">
        <f t="shared" si="0"/>
        <v>61068</v>
      </c>
      <c r="AB9" s="25">
        <f t="shared" si="0"/>
        <v>484202.52</v>
      </c>
      <c r="AC9" s="25">
        <f t="shared" si="0"/>
        <v>92000</v>
      </c>
      <c r="AD9" s="25">
        <f t="shared" si="0"/>
        <v>198309.64</v>
      </c>
      <c r="AE9" s="25">
        <f t="shared" si="0"/>
        <v>193892.88</v>
      </c>
      <c r="AF9" s="25">
        <f t="shared" si="0"/>
        <v>0</v>
      </c>
      <c r="AG9" s="25">
        <f t="shared" si="0"/>
        <v>0</v>
      </c>
      <c r="AH9" s="25">
        <f t="shared" si="0"/>
        <v>0</v>
      </c>
      <c r="AI9" s="25">
        <f t="shared" si="0"/>
        <v>0</v>
      </c>
      <c r="AJ9" s="25">
        <f t="shared" si="0"/>
        <v>0</v>
      </c>
      <c r="AK9" s="25">
        <f t="shared" si="0"/>
        <v>0</v>
      </c>
      <c r="AL9" s="25">
        <f t="shared" si="0"/>
        <v>0</v>
      </c>
      <c r="AM9" s="25">
        <f t="shared" si="0"/>
        <v>0</v>
      </c>
      <c r="AN9" s="25">
        <f t="shared" si="0"/>
        <v>0</v>
      </c>
      <c r="AO9" s="25">
        <f t="shared" si="0"/>
        <v>0</v>
      </c>
      <c r="AP9" s="25">
        <f t="shared" si="0"/>
        <v>0</v>
      </c>
      <c r="AQ9" s="25">
        <f t="shared" si="0"/>
        <v>0</v>
      </c>
    </row>
    <row r="10" s="5" customFormat="1" ht="48" customHeight="1" spans="1:43">
      <c r="A10" s="26" t="s">
        <v>2</v>
      </c>
      <c r="B10" s="27" t="s">
        <v>297</v>
      </c>
      <c r="C10" s="27" t="s">
        <v>298</v>
      </c>
      <c r="D10" s="27" t="s">
        <v>299</v>
      </c>
      <c r="E10" s="28">
        <f t="shared" ref="E10:E15" si="1">F10+AO10</f>
        <v>92000</v>
      </c>
      <c r="F10" s="28">
        <f t="shared" ref="F10:F15" si="2">G10+AG10+AN10</f>
        <v>92000</v>
      </c>
      <c r="G10" s="28">
        <f t="shared" ref="G10:G15" si="3">H10+W10+AB10</f>
        <v>92000</v>
      </c>
      <c r="H10" s="29">
        <f t="shared" ref="H10:H15" si="4">SUM(I10:V10)</f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8">
        <f t="shared" ref="W10:W15" si="5">SUM(X10:AA10)</f>
        <v>0</v>
      </c>
      <c r="X10" s="29"/>
      <c r="Y10" s="29"/>
      <c r="Z10" s="29"/>
      <c r="AA10" s="29"/>
      <c r="AB10" s="29">
        <f t="shared" ref="AB10:AB15" si="6">SUM(AC10:AF10)</f>
        <v>92000</v>
      </c>
      <c r="AC10" s="29">
        <v>92000</v>
      </c>
      <c r="AD10" s="29"/>
      <c r="AE10" s="29"/>
      <c r="AF10" s="29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="5" customFormat="1" ht="48" customHeight="1" spans="1:43">
      <c r="A11" s="26" t="s">
        <v>2</v>
      </c>
      <c r="B11" s="27" t="s">
        <v>297</v>
      </c>
      <c r="C11" s="27" t="s">
        <v>298</v>
      </c>
      <c r="D11" s="27" t="s">
        <v>300</v>
      </c>
      <c r="E11" s="28">
        <f t="shared" si="1"/>
        <v>13524918.41</v>
      </c>
      <c r="F11" s="28">
        <f t="shared" si="2"/>
        <v>13524918.41</v>
      </c>
      <c r="G11" s="28">
        <f t="shared" si="3"/>
        <v>13524918.41</v>
      </c>
      <c r="H11" s="29">
        <f t="shared" si="4"/>
        <v>13132715.89</v>
      </c>
      <c r="I11" s="29">
        <v>5486943.6</v>
      </c>
      <c r="J11" s="29">
        <v>951703.2</v>
      </c>
      <c r="K11" s="29">
        <v>3525795</v>
      </c>
      <c r="L11" s="29">
        <v>0</v>
      </c>
      <c r="M11" s="29">
        <v>2412500</v>
      </c>
      <c r="N11" s="29">
        <v>260000</v>
      </c>
      <c r="O11" s="29">
        <v>495774.09</v>
      </c>
      <c r="P11" s="29"/>
      <c r="Q11" s="29"/>
      <c r="R11" s="29"/>
      <c r="S11" s="29"/>
      <c r="T11" s="29"/>
      <c r="U11" s="29"/>
      <c r="V11" s="29"/>
      <c r="W11" s="28">
        <f t="shared" si="5"/>
        <v>0</v>
      </c>
      <c r="X11" s="29"/>
      <c r="Y11" s="29"/>
      <c r="Z11" s="29"/>
      <c r="AA11" s="29"/>
      <c r="AB11" s="29">
        <f t="shared" si="6"/>
        <v>392202.52</v>
      </c>
      <c r="AC11" s="29"/>
      <c r="AD11" s="29">
        <v>198309.64</v>
      </c>
      <c r="AE11" s="29">
        <v>193892.88</v>
      </c>
      <c r="AF11" s="29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="5" customFormat="1" ht="48" customHeight="1" spans="1:43">
      <c r="A12" s="26" t="s">
        <v>2</v>
      </c>
      <c r="B12" s="27" t="s">
        <v>301</v>
      </c>
      <c r="C12" s="27" t="s">
        <v>302</v>
      </c>
      <c r="D12" s="27" t="s">
        <v>303</v>
      </c>
      <c r="E12" s="28">
        <f t="shared" si="1"/>
        <v>216068</v>
      </c>
      <c r="F12" s="28">
        <f t="shared" si="2"/>
        <v>216068</v>
      </c>
      <c r="G12" s="28">
        <f t="shared" si="3"/>
        <v>216068</v>
      </c>
      <c r="H12" s="29">
        <f t="shared" si="4"/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8">
        <f t="shared" si="5"/>
        <v>216068</v>
      </c>
      <c r="X12" s="29">
        <v>0</v>
      </c>
      <c r="Y12" s="29">
        <v>0</v>
      </c>
      <c r="Z12" s="29">
        <v>155000</v>
      </c>
      <c r="AA12" s="29">
        <v>61068</v>
      </c>
      <c r="AB12" s="29">
        <f t="shared" si="6"/>
        <v>0</v>
      </c>
      <c r="AC12" s="29"/>
      <c r="AD12" s="29"/>
      <c r="AE12" s="29"/>
      <c r="AF12" s="29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="5" customFormat="1" ht="48" customHeight="1" spans="1:43">
      <c r="A13" s="26" t="s">
        <v>2</v>
      </c>
      <c r="B13" s="27" t="s">
        <v>301</v>
      </c>
      <c r="C13" s="27" t="s">
        <v>302</v>
      </c>
      <c r="D13" s="27" t="s">
        <v>304</v>
      </c>
      <c r="E13" s="28">
        <f t="shared" si="1"/>
        <v>1299667.97</v>
      </c>
      <c r="F13" s="28">
        <f t="shared" si="2"/>
        <v>1299667.97</v>
      </c>
      <c r="G13" s="28">
        <f t="shared" si="3"/>
        <v>1299667.97</v>
      </c>
      <c r="H13" s="29">
        <f t="shared" si="4"/>
        <v>1299667.97</v>
      </c>
      <c r="I13" s="29"/>
      <c r="J13" s="29"/>
      <c r="K13" s="29"/>
      <c r="L13" s="29"/>
      <c r="M13" s="29"/>
      <c r="N13" s="29"/>
      <c r="O13" s="29"/>
      <c r="P13" s="29"/>
      <c r="Q13" s="29">
        <v>1299667.97</v>
      </c>
      <c r="R13" s="29"/>
      <c r="S13" s="29"/>
      <c r="T13" s="29"/>
      <c r="U13" s="29"/>
      <c r="V13" s="29"/>
      <c r="W13" s="28">
        <f t="shared" si="5"/>
        <v>0</v>
      </c>
      <c r="X13" s="29"/>
      <c r="Y13" s="29"/>
      <c r="Z13" s="29"/>
      <c r="AA13" s="29"/>
      <c r="AB13" s="29">
        <f t="shared" si="6"/>
        <v>0</v>
      </c>
      <c r="AC13" s="29"/>
      <c r="AD13" s="29"/>
      <c r="AE13" s="29"/>
      <c r="AF13" s="29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="5" customFormat="1" ht="48" customHeight="1" spans="1:43">
      <c r="A14" s="26" t="s">
        <v>2</v>
      </c>
      <c r="B14" s="27" t="s">
        <v>301</v>
      </c>
      <c r="C14" s="27" t="s">
        <v>305</v>
      </c>
      <c r="D14" s="27" t="s">
        <v>305</v>
      </c>
      <c r="E14" s="28">
        <f t="shared" si="1"/>
        <v>109070.3</v>
      </c>
      <c r="F14" s="28">
        <f t="shared" si="2"/>
        <v>109070.3</v>
      </c>
      <c r="G14" s="28">
        <f t="shared" si="3"/>
        <v>109070.3</v>
      </c>
      <c r="H14" s="29">
        <f t="shared" si="4"/>
        <v>109070.3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39661.93</v>
      </c>
      <c r="V14" s="29">
        <v>69408.37</v>
      </c>
      <c r="W14" s="28">
        <f t="shared" si="5"/>
        <v>0</v>
      </c>
      <c r="X14" s="29"/>
      <c r="Y14" s="29"/>
      <c r="Z14" s="29"/>
      <c r="AA14" s="29"/>
      <c r="AB14" s="29">
        <f t="shared" si="6"/>
        <v>0</v>
      </c>
      <c r="AC14" s="29"/>
      <c r="AD14" s="29"/>
      <c r="AE14" s="29"/>
      <c r="AF14" s="29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="5" customFormat="1" ht="48" customHeight="1" spans="1:43">
      <c r="A15" s="26" t="s">
        <v>2</v>
      </c>
      <c r="B15" s="27" t="s">
        <v>306</v>
      </c>
      <c r="C15" s="27" t="s">
        <v>307</v>
      </c>
      <c r="D15" s="27" t="s">
        <v>308</v>
      </c>
      <c r="E15" s="28">
        <f t="shared" si="1"/>
        <v>950583.726</v>
      </c>
      <c r="F15" s="28">
        <f t="shared" si="2"/>
        <v>950583.726</v>
      </c>
      <c r="G15" s="28">
        <f t="shared" si="3"/>
        <v>950583.726</v>
      </c>
      <c r="H15" s="29">
        <f t="shared" si="4"/>
        <v>950583.726</v>
      </c>
      <c r="I15" s="29"/>
      <c r="J15" s="29"/>
      <c r="K15" s="29"/>
      <c r="L15" s="29"/>
      <c r="M15" s="29"/>
      <c r="N15" s="29"/>
      <c r="O15" s="29"/>
      <c r="P15" s="29"/>
      <c r="Q15" s="29"/>
      <c r="R15" s="29">
        <v>694083.726</v>
      </c>
      <c r="S15" s="29">
        <v>256500</v>
      </c>
      <c r="T15" s="29"/>
      <c r="U15" s="29"/>
      <c r="V15" s="29"/>
      <c r="W15" s="28">
        <f t="shared" si="5"/>
        <v>0</v>
      </c>
      <c r="X15" s="29"/>
      <c r="Y15" s="29"/>
      <c r="Z15" s="29"/>
      <c r="AA15" s="29"/>
      <c r="AB15" s="29">
        <f t="shared" si="6"/>
        <v>0</v>
      </c>
      <c r="AC15" s="29"/>
      <c r="AD15" s="29"/>
      <c r="AE15" s="29"/>
      <c r="AF15" s="29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</sheetData>
  <mergeCells count="43">
    <mergeCell ref="A2:AQ2"/>
    <mergeCell ref="AO3:AQ3"/>
    <mergeCell ref="G4:AN4"/>
    <mergeCell ref="AO4:AP4"/>
    <mergeCell ref="G5:AF5"/>
    <mergeCell ref="AG5:AN5"/>
    <mergeCell ref="H6:V6"/>
    <mergeCell ref="W6:AA6"/>
    <mergeCell ref="AB6:AF6"/>
    <mergeCell ref="AG6:AN6"/>
    <mergeCell ref="I7:M7"/>
    <mergeCell ref="N7:O7"/>
    <mergeCell ref="P7:V7"/>
    <mergeCell ref="A4:A8"/>
    <mergeCell ref="B6:B8"/>
    <mergeCell ref="C6:C8"/>
    <mergeCell ref="D6:D8"/>
    <mergeCell ref="E4:E8"/>
    <mergeCell ref="F4:F8"/>
    <mergeCell ref="G6:G8"/>
    <mergeCell ref="H7:H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5:AO8"/>
    <mergeCell ref="AP5:AP8"/>
    <mergeCell ref="AQ4:AQ8"/>
    <mergeCell ref="B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2024-03-15T01:36:04Z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9F01BDF3A90540B9AF60EF1095AA5848_13</vt:lpwstr>
  </property>
  <property fmtid="{D5CDD505-2E9C-101B-9397-08002B2CF9AE}" pid="4" name="KSOReadingLayout">
    <vt:bool>true</vt:bool>
  </property>
</Properties>
</file>