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890" tabRatio="752" activeTab="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12表" sheetId="16" r:id="rId14"/>
    <sheet name="13表" sheetId="17" r:id="rId15"/>
    <sheet name="14表" sheetId="18" r:id="rId16"/>
    <sheet name="15表" sheetId="19" r:id="rId17"/>
    <sheet name="16表" sheetId="20" r:id="rId18"/>
    <sheet name="17表" sheetId="21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表2!$A$1:$B$28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<sst xmlns="http://schemas.openxmlformats.org/spreadsheetml/2006/main" count="721" uniqueCount="467">
  <si>
    <t>单位代码：</t>
  </si>
  <si>
    <t>单位名称：</t>
  </si>
  <si>
    <t>宁县人力资源和社会保障局（一级预算单位）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</si>
  <si>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</si>
  <si>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</si>
  <si>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</si>
  <si>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</si>
  <si>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</si>
  <si>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</si>
  <si>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</si>
  <si>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</si>
  <si>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</si>
  <si>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</si>
  <si>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</si>
  <si>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</si>
  <si>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</si>
  <si>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</si>
  <si>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</si>
  <si>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</si>
  <si>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</si>
  <si>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</si>
  <si>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</si>
  <si>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</si>
  <si>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</si>
  <si>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</si>
  <si>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</si>
  <si>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</si>
  <si>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</si>
  <si>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</si>
  <si>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</si>
  <si>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</si>
  <si>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</si>
  <si>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</si>
  <si>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</si>
  <si>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</si>
  <si>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</si>
  <si>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</si>
  <si>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</si>
  <si>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</si>
  <si>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</si>
  <si>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</si>
  <si>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</si>
  <si>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</si>
  <si>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</si>
  <si>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</si>
  <si>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</si>
  <si>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</si>
  <si>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</si>
  <si>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</si>
  <si>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</si>
  <si>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</si>
  <si>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</si>
  <si>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</si>
  <si>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</si>
  <si>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</si>
  <si>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</si>
  <si>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</si>
  <si>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</si>
  <si>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</si>
  <si>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</si>
  <si>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</si>
  <si>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</si>
  <si>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</si>
  <si>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</si>
  <si>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</si>
  <si>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</si>
  <si>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</si>
  <si>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</si>
  <si>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</si>
  <si>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</si>
  <si>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</si>
  <si>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</si>
  <si>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</si>
  <si>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</si>
  <si>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</si>
  <si>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</si>
  <si>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</si>
  <si>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</si>
  <si>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</si>
  <si>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</si>
  <si>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</si>
  <si>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</si>
  <si>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</si>
  <si>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</si>
  <si>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</si>
  <si>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</si>
  <si>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</si>
  <si>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</si>
  <si>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</si>
  <si>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</si>
  <si>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</si>
  <si>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</si>
  <si>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</si>
  <si>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</si>
  <si>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</si>
  <si>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</si>
  <si>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</si>
  <si>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</si>
  <si>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</si>
  <si>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</si>
  <si>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</si>
  <si>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</si>
  <si>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</si>
  <si>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</si>
  <si>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</si>
  <si>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</si>
  <si>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</si>
  <si>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</si>
  <si>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</si>
  <si>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</si>
  <si>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</si>
  <si>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</si>
  <si>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</si>
  <si>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科目编码</t>
  </si>
  <si>
    <t>科目名称</t>
  </si>
  <si>
    <t>合  计</t>
  </si>
  <si>
    <t>208</t>
  </si>
  <si>
    <t>社会保障和就业支出</t>
  </si>
  <si>
    <t xml:space="preserve">    20801</t>
  </si>
  <si>
    <t>人力资源和社会保障管理事务</t>
  </si>
  <si>
    <t xml:space="preserve">        2080101</t>
  </si>
  <si>
    <t>行政运行</t>
  </si>
  <si>
    <t xml:space="preserve">        2080106</t>
  </si>
  <si>
    <t>就业管理事务</t>
  </si>
  <si>
    <t xml:space="preserve">        2080109</t>
  </si>
  <si>
    <t>社会保险经办机构</t>
  </si>
  <si>
    <t xml:space="preserve">    20805</t>
  </si>
  <si>
    <t>行政事业单位养老支出</t>
  </si>
  <si>
    <t xml:space="preserve">        2080501</t>
  </si>
  <si>
    <t>行政单位离退休</t>
  </si>
  <si>
    <t xml:space="preserve">        2080502</t>
  </si>
  <si>
    <t>事业单位离退休</t>
  </si>
  <si>
    <t xml:space="preserve">        2080507</t>
  </si>
  <si>
    <t>对机关事业单位基本养老保险基金的补助</t>
  </si>
  <si>
    <t xml:space="preserve">    20807</t>
  </si>
  <si>
    <t>就业补助</t>
  </si>
  <si>
    <t xml:space="preserve">        2080705</t>
  </si>
  <si>
    <t>公益岗位补贴</t>
  </si>
  <si>
    <t xml:space="preserve">        2080711</t>
  </si>
  <si>
    <t>就业见习补贴</t>
  </si>
  <si>
    <t xml:space="preserve">        2080799</t>
  </si>
  <si>
    <t>其他就业补助支出</t>
  </si>
  <si>
    <t xml:space="preserve">     20826</t>
  </si>
  <si>
    <t xml:space="preserve">  财政对基本养老保险基金的补助</t>
  </si>
  <si>
    <t xml:space="preserve">        2082601</t>
  </si>
  <si>
    <t>财政对企业职工基本养老保险基金的补助</t>
  </si>
  <si>
    <t xml:space="preserve">        2082602</t>
  </si>
  <si>
    <t>财政对城乡居民基本养老保险基金的补助</t>
  </si>
  <si>
    <t xml:space="preserve">    20899</t>
  </si>
  <si>
    <t>其他社会保障和就业支出</t>
  </si>
  <si>
    <t xml:space="preserve">        2089999</t>
  </si>
  <si>
    <t>卫生健康支出</t>
  </si>
  <si>
    <t xml:space="preserve">    21011</t>
  </si>
  <si>
    <t>行政事业单位医疗</t>
  </si>
  <si>
    <t xml:space="preserve">        2101101</t>
  </si>
  <si>
    <t>行政单位医疗</t>
  </si>
  <si>
    <t xml:space="preserve">        2101102</t>
  </si>
  <si>
    <t>事业单位医疗</t>
  </si>
  <si>
    <t>213</t>
  </si>
  <si>
    <t>农林水支出</t>
  </si>
  <si>
    <t xml:space="preserve">    21308</t>
  </si>
  <si>
    <t>普惠金融发展支出</t>
  </si>
  <si>
    <t xml:space="preserve">        2130899</t>
  </si>
  <si>
    <t>其他普惠金融发展支出</t>
  </si>
  <si>
    <t>财政拨款收支总体情况表</t>
  </si>
  <si>
    <t>合计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</si>
  <si>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</si>
  <si>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</si>
  <si>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</si>
  <si>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</si>
  <si>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</si>
  <si>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</si>
  <si>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</si>
  <si>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</si>
  <si>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</si>
  <si>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</si>
  <si>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</si>
  <si>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</si>
  <si>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</si>
  <si>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</si>
  <si>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</si>
  <si>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</si>
  <si>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</si>
  <si>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</si>
  <si>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</si>
  <si>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</si>
  <si>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</si>
  <si>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</si>
  <si>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</si>
  <si>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</si>
  <si>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</si>
  <si>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</si>
  <si>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</si>
  <si>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</si>
  <si>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</si>
  <si>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</si>
  <si>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</si>
  <si>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</si>
  <si>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</si>
  <si>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</si>
  <si>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</si>
  <si>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</si>
  <si>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</si>
  <si>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</si>
  <si>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</si>
  <si>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</si>
  <si>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</si>
  <si>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</si>
  <si>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宁县人力资源和社会保障局</t>
  </si>
  <si>
    <t>一般公共预算支出情况表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</si>
  <si>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</si>
  <si>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</si>
  <si>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</si>
  <si>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</si>
  <si>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</si>
  <si>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</si>
  <si>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</si>
  <si>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</si>
  <si>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</si>
  <si>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</si>
  <si>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</si>
  <si>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</si>
  <si>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</si>
  <si>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</si>
  <si>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伙食费补助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</si>
  <si>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</si>
  <si>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</si>
  <si>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</si>
  <si>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</si>
  <si>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</si>
  <si>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</si>
  <si>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</si>
  <si>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</si>
  <si>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</si>
  <si>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</si>
  <si>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</si>
  <si>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</si>
  <si>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</si>
  <si>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</si>
  <si>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</si>
  <si>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</si>
  <si>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</si>
  <si>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</si>
  <si>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</si>
  <si>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</si>
  <si>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</si>
  <si>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</si>
  <si>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</si>
  <si>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</si>
  <si>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</si>
  <si>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</si>
  <si>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</si>
  <si>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</si>
  <si>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</si>
  <si>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</si>
  <si>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</si>
  <si>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</si>
  <si>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</si>
  <si>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</si>
  <si>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</si>
  <si>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</si>
  <si>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</si>
  <si>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</si>
  <si>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</si>
  <si>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</si>
  <si>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</si>
  <si>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</si>
  <si>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</si>
  <si>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</si>
  <si>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</si>
  <si>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</si>
  <si>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</si>
  <si>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</si>
  <si>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</si>
  <si>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</si>
  <si>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</si>
  <si>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</si>
  <si>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</si>
  <si>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</si>
  <si>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</si>
  <si>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</si>
  <si>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</si>
  <si>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</si>
  <si>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</si>
  <si>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</si>
  <si>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</si>
  <si>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</si>
  <si>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</si>
  <si>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</si>
  <si>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</si>
  <si>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</si>
  <si>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</si>
  <si>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</si>
  <si>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</si>
  <si>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</si>
  <si>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</si>
  <si>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</si>
  <si>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</si>
  <si>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</si>
  <si>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</si>
  <si>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</si>
  <si>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</si>
  <si>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</si>
  <si>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</si>
  <si>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</si>
  <si>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</si>
  <si>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</si>
  <si>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</si>
  <si>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</si>
  <si>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医疗费补助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</si>
  <si>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</si>
  <si>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</si>
  <si>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</si>
  <si>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</si>
  <si>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</si>
  <si>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</si>
  <si>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</si>
  <si>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>代缴社会保险费</t>
  </si>
  <si>
    <t>30399</t>
  </si>
  <si>
    <t xml:space="preserve">  其他对个人和家庭的补助支出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</si>
  <si>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</si>
  <si>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</si>
  <si>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</si>
  <si>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</si>
  <si>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</si>
  <si>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</si>
  <si>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</si>
  <si>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</si>
  <si>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</si>
  <si>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</si>
  <si>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</si>
  <si>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</si>
  <si>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</si>
  <si>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</si>
  <si>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</si>
  <si>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</si>
  <si>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</si>
  <si>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</si>
  <si>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</si>
  <si>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</si>
  <si>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</si>
  <si>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</si>
  <si>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</si>
  <si>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</si>
  <si>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</si>
  <si>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</si>
  <si>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</si>
  <si>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</si>
  <si>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</si>
  <si>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</si>
  <si>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</si>
  <si>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张建新</t>
  </si>
  <si>
    <t>联系电话</t>
  </si>
  <si>
    <t>09346622297</t>
  </si>
  <si>
    <t>部门（单位）职能</t>
  </si>
  <si>
    <t>依据</t>
  </si>
  <si>
    <t>关于印发《宁县人力资源和社会保障局职能配置、内设机构和人员编制规定》的通知（宁办字〔2019〕47号）</t>
  </si>
  <si>
    <t>职能概述</t>
  </si>
  <si>
    <t>贯彻执行国家、省、市关于人力资源和社会保障事业发展规划、政策、法规；拟订全县人力资源和社会保障事业发展规划、政策，组织起草全县人力资源和社会保障方面规范性文件，并组织实施和监督检查。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</si>
  <si>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</si>
  <si>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</si>
  <si>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</si>
  <si>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</si>
  <si>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</si>
  <si>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宁县就业劳务工作局、宁县社会保险局、宁县城乡居民社会养老保险局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</si>
  <si>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</si>
  <si>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</si>
  <si>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</si>
  <si>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</si>
  <si>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</si>
  <si>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</si>
  <si>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</si>
  <si>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</si>
  <si>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</si>
  <si>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</si>
  <si>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</si>
  <si>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</si>
  <si>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</si>
  <si>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</si>
  <si>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</si>
  <si>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</si>
  <si>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</si>
  <si>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</si>
  <si>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</si>
  <si>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</si>
  <si>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</si>
  <si>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</si>
  <si>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</si>
  <si>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</si>
  <si>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</si>
  <si>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</si>
  <si>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</si>
  <si>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</si>
  <si>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</si>
  <si>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资金准确率</t>
  </si>
  <si>
    <t>效益指标</t>
  </si>
  <si>
    <t>经济效益指标</t>
  </si>
  <si>
    <t>单位正常运行</t>
  </si>
  <si>
    <t>推动全县人社工作良好发展</t>
  </si>
  <si>
    <t>满意度指标</t>
  </si>
  <si>
    <t>服务对象满意度指标</t>
  </si>
  <si>
    <t>服务对象满意度</t>
  </si>
  <si>
    <t>≥98%</t>
  </si>
  <si>
    <t>项目支出绩效目标表</t>
  </si>
  <si>
    <t>预算单位</t>
  </si>
  <si>
    <t>项目名称</t>
  </si>
  <si>
    <t>乡村公益岗位补贴</t>
  </si>
  <si>
    <t>一级项目名称</t>
  </si>
  <si>
    <t>二级项目名称</t>
  </si>
  <si>
    <t>项目类型</t>
  </si>
  <si>
    <t>专项资金</t>
  </si>
  <si>
    <t>资金用途</t>
  </si>
  <si>
    <t>资金性质</t>
  </si>
  <si>
    <t>一般公共预算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</si>
  <si>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</si>
  <si>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</si>
  <si>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</si>
  <si>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</si>
  <si>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</si>
  <si>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</si>
  <si>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</si>
  <si>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r>
      <rPr>
        <b/>
        <sz val="9"/>
        <color rgb="FF000000"/>
        <rFont val="宋体"/>
        <charset val="1"/>
      </rPr>
      <t>产</t>
    </r>
    <r>
      <rPr>
        <b/>
        <sz val="9"/>
        <color rgb="FF000000"/>
        <rFont val="Calibri"/>
        <charset val="1"/>
      </rPr>
      <t xml:space="preserve">
</t>
    </r>
    <r>
      <rPr>
        <b/>
        <sz val="9"/>
        <color rgb="FF000000"/>
        <rFont val="宋体"/>
        <charset val="1"/>
      </rPr>
      <t>出</t>
    </r>
    <r>
      <rPr>
        <b/>
        <sz val="9"/>
        <color rgb="FF000000"/>
        <rFont val="Calibri"/>
        <charset val="1"/>
      </rPr>
      <t xml:space="preserve">
</t>
    </r>
    <r>
      <rPr>
        <b/>
        <sz val="9"/>
        <color rgb="FF000000"/>
        <rFont val="宋体"/>
        <charset val="1"/>
      </rPr>
      <t>指</t>
    </r>
    <r>
      <rPr>
        <b/>
        <sz val="9"/>
        <color rgb="FF000000"/>
        <rFont val="Calibri"/>
        <charset val="1"/>
      </rPr>
      <t xml:space="preserve">
</t>
    </r>
    <r>
      <rPr>
        <b/>
        <sz val="9"/>
        <color rgb="FF000000"/>
        <rFont val="宋体"/>
        <charset val="1"/>
      </rPr>
      <t>标</t>
    </r>
  </si>
  <si>
    <t>乡村公益岗位补贴人数</t>
  </si>
  <si>
    <t>≧2059人</t>
  </si>
  <si>
    <t>质量指标</t>
  </si>
  <si>
    <t>乡村公益岗位补贴兑付准确率</t>
  </si>
  <si>
    <t>≧100%</t>
  </si>
  <si>
    <t>时效指标</t>
  </si>
  <si>
    <t xml:space="preserve"> 资金在规定时间内下达率</t>
  </si>
  <si>
    <t>补贴资金在规定时间内支付到位率</t>
  </si>
  <si>
    <t>成本指标</t>
  </si>
  <si>
    <t>乡村公益岗位人均标准</t>
  </si>
  <si>
    <t>≧0.05万元</t>
  </si>
  <si>
    <t>效
益
指
标</t>
  </si>
  <si>
    <t>乡村公益岗位资金兑付金额</t>
  </si>
  <si>
    <t>≧1115.4万元</t>
  </si>
  <si>
    <t>社会效益指标</t>
  </si>
  <si>
    <t>乡村公益岗位就业人数</t>
  </si>
  <si>
    <t>乡村公益岗位人员满意度</t>
  </si>
  <si>
    <t>宁县就业劳务工作局</t>
  </si>
  <si>
    <t>普惠金发展专项资金</t>
  </si>
  <si>
    <t>创业担保贷款贴息及奖补</t>
  </si>
  <si>
    <t>专项经费</t>
  </si>
  <si>
    <r>
      <rPr>
        <sz val="9"/>
        <color rgb="FF000000"/>
        <rFont val="宋体"/>
        <charset val="1"/>
      </rPr>
      <t>2023年计划发放个人创业担保贷款</t>
    </r>
    <r>
      <rPr>
        <sz val="9"/>
        <color rgb="FF000000"/>
        <rFont val="Calibri"/>
        <charset val="1"/>
      </rPr>
      <t>200</t>
    </r>
    <r>
      <rPr>
        <sz val="9"/>
        <color rgb="FF000000"/>
        <rFont val="宋体"/>
        <charset val="1"/>
      </rPr>
      <t>笔以上，带动就业</t>
    </r>
    <r>
      <rPr>
        <sz val="9"/>
        <color rgb="FF000000"/>
        <rFont val="Calibri"/>
        <charset val="1"/>
      </rPr>
      <t>600</t>
    </r>
    <r>
      <rPr>
        <sz val="9"/>
        <color rgb="FF000000"/>
        <rFont val="宋体"/>
        <charset val="1"/>
      </rPr>
      <t>人以上。</t>
    </r>
  </si>
  <si>
    <t>扶持创业人数</t>
  </si>
  <si>
    <t>≥200</t>
  </si>
  <si>
    <t>带动就业人数</t>
  </si>
  <si>
    <t>≥600</t>
  </si>
  <si>
    <t>≥95%</t>
  </si>
  <si>
    <t>宁县社会保险局</t>
  </si>
  <si>
    <t>机关事业单位基本养老保险中央财政补助资金</t>
  </si>
  <si>
    <t>其他专项类</t>
  </si>
  <si>
    <t>用于发放机关事业单位养老保险金</t>
  </si>
  <si>
    <t>专项</t>
  </si>
  <si>
    <t>确保企业职工基本养老保险金按时足额发放</t>
  </si>
  <si>
    <t>参加机关事业单位养老保险待遇发放人数</t>
  </si>
  <si>
    <r>
      <rPr>
        <sz val="9"/>
        <color rgb="FF000000"/>
        <rFont val="宋体"/>
        <charset val="1"/>
      </rPr>
      <t>＞＝</t>
    </r>
    <r>
      <rPr>
        <sz val="9"/>
        <color rgb="FF000000"/>
        <rFont val="Calibri"/>
        <charset val="1"/>
      </rPr>
      <t>3819</t>
    </r>
  </si>
  <si>
    <t>政策知晓率</t>
  </si>
  <si>
    <t>参加机关事业单位养老保险人员政策知晓率</t>
  </si>
  <si>
    <r>
      <rPr>
        <sz val="9"/>
        <color rgb="FF000000"/>
        <rFont val="宋体"/>
        <charset val="1"/>
      </rPr>
      <t>＞</t>
    </r>
    <r>
      <rPr>
        <sz val="9"/>
        <color rgb="FF000000"/>
        <rFont val="Calibri"/>
        <charset val="1"/>
      </rPr>
      <t>=100</t>
    </r>
  </si>
  <si>
    <t>参加机关事业单位养老保险人员满意度</t>
  </si>
  <si>
    <t>宁县城乡居民社会养老保险局</t>
  </si>
  <si>
    <t>基础养老金</t>
  </si>
  <si>
    <t>经常性项目</t>
  </si>
  <si>
    <t>城乡居民养老保险待遇补贴</t>
  </si>
  <si>
    <t>惠民补贴类</t>
  </si>
  <si>
    <t>保证补贴资金按时足额发放到人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</si>
</sst>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yyyy/mm/dd"/>
  </numFmts>
  <fonts count="69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indexed="8"/>
      <name val="宋体"/>
      <charset val="1"/>
    </font>
    <font>
      <sz val="9"/>
      <color rgb="FF000000"/>
      <name val="Calibr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1"/>
      <name val="宋体"/>
      <charset val="134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  <font>
      <b/>
      <sz val="9"/>
      <color rgb="FF000000"/>
      <name val="Calibri"/>
      <charset val="1"/>
    </font>
    <font>
      <b/>
      <sz val="10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8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10" borderId="9" applyNumberFormat="0" applyFont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9" fillId="14" borderId="12" applyNumberFormat="0" applyAlignment="0" applyProtection="0">
      <alignment vertical="center"/>
    </xf>
    <xf numFmtId="0" fontId="60" fillId="14" borderId="8" applyNumberFormat="0" applyAlignment="0" applyProtection="0">
      <alignment vertical="center"/>
    </xf>
    <xf numFmtId="0" fontId="61" fillId="15" borderId="13" applyNumberFormat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3" fillId="0" borderId="15" applyNumberFormat="0" applyFill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22" fillId="0" borderId="0"/>
  </cellStyleXfs>
  <cellXfs count="18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indent="2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0" fontId="21" fillId="0" borderId="5" xfId="0" applyFont="1" applyBorder="1" applyAlignment="1">
      <alignment horizontal="right" vertical="center" wrapText="1"/>
    </xf>
    <xf numFmtId="0" fontId="22" fillId="0" borderId="0" xfId="0" applyFont="1" applyFill="1" applyAlignment="1"/>
    <xf numFmtId="0" fontId="23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right" vertical="center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left" vertical="center"/>
    </xf>
    <xf numFmtId="176" fontId="28" fillId="0" borderId="1" xfId="0" applyNumberFormat="1" applyFont="1" applyFill="1" applyBorder="1" applyAlignment="1" applyProtection="1">
      <alignment horizontal="right" vertical="center"/>
    </xf>
    <xf numFmtId="0" fontId="29" fillId="0" borderId="0" xfId="0" applyFont="1" applyFill="1" applyBorder="1" applyAlignment="1" applyProtection="1">
      <alignment vertical="center" wrapText="1"/>
    </xf>
    <xf numFmtId="0" fontId="29" fillId="0" borderId="0" xfId="0" applyFont="1" applyFill="1" applyBorder="1" applyAlignment="1" applyProtection="1"/>
    <xf numFmtId="0" fontId="21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/>
    </xf>
    <xf numFmtId="49" fontId="30" fillId="0" borderId="1" xfId="0" applyNumberFormat="1" applyFont="1" applyFill="1" applyBorder="1" applyAlignment="1" applyProtection="1">
      <alignment horizontal="left" vertical="center" wrapText="1"/>
    </xf>
    <xf numFmtId="49" fontId="30" fillId="0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1" xfId="0" applyNumberFormat="1" applyFont="1" applyBorder="1">
      <alignment vertical="center"/>
    </xf>
    <xf numFmtId="0" fontId="31" fillId="0" borderId="1" xfId="0" applyNumberFormat="1" applyFont="1" applyFill="1" applyBorder="1" applyAlignment="1">
      <alignment horizontal="right" vertical="center" wrapText="1"/>
    </xf>
    <xf numFmtId="0" fontId="3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33" fillId="0" borderId="5" xfId="0" applyFont="1" applyBorder="1" applyAlignment="1">
      <alignment vertical="center" wrapText="1"/>
    </xf>
    <xf numFmtId="0" fontId="33" fillId="0" borderId="5" xfId="0" applyFont="1" applyBorder="1" applyAlignment="1">
      <alignment horizontal="right" vertical="center" wrapText="1"/>
    </xf>
    <xf numFmtId="0" fontId="34" fillId="0" borderId="0" xfId="0" applyFont="1">
      <alignment vertical="center"/>
    </xf>
    <xf numFmtId="0" fontId="33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right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4" fontId="33" fillId="0" borderId="1" xfId="0" applyNumberFormat="1" applyFont="1" applyBorder="1" applyAlignment="1">
      <alignment vertical="center" wrapText="1"/>
    </xf>
    <xf numFmtId="49" fontId="30" fillId="0" borderId="1" xfId="0" applyNumberFormat="1" applyFont="1" applyFill="1" applyBorder="1" applyAlignment="1" applyProtection="1">
      <alignment horizontal="left" vertical="center"/>
    </xf>
    <xf numFmtId="49" fontId="35" fillId="0" borderId="1" xfId="0" applyNumberFormat="1" applyFont="1" applyFill="1" applyBorder="1" applyAlignment="1">
      <alignment horizontal="left" vertical="center" wrapText="1"/>
    </xf>
    <xf numFmtId="0" fontId="36" fillId="3" borderId="1" xfId="0" applyNumberFormat="1" applyFont="1" applyFill="1" applyBorder="1" applyAlignment="1">
      <alignment horizontal="right" vertical="center" wrapText="1"/>
    </xf>
    <xf numFmtId="0" fontId="36" fillId="0" borderId="1" xfId="0" applyNumberFormat="1" applyFont="1" applyBorder="1" applyAlignment="1">
      <alignment horizontal="right" vertical="center" wrapText="1"/>
    </xf>
    <xf numFmtId="0" fontId="37" fillId="3" borderId="1" xfId="0" applyNumberFormat="1" applyFont="1" applyFill="1" applyBorder="1" applyAlignment="1">
      <alignment horizontal="right" vertical="center" wrapText="1"/>
    </xf>
    <xf numFmtId="0" fontId="37" fillId="0" borderId="1" xfId="0" applyNumberFormat="1" applyFont="1" applyFill="1" applyBorder="1" applyAlignment="1">
      <alignment horizontal="right" vertical="center" wrapText="1"/>
    </xf>
    <xf numFmtId="0" fontId="37" fillId="0" borderId="1" xfId="0" applyNumberFormat="1" applyFont="1" applyBorder="1" applyAlignment="1">
      <alignment horizontal="right" vertical="center" wrapText="1"/>
    </xf>
    <xf numFmtId="0" fontId="13" fillId="0" borderId="1" xfId="0" applyNumberFormat="1" applyFont="1" applyBorder="1">
      <alignment vertical="center"/>
    </xf>
    <xf numFmtId="0" fontId="38" fillId="0" borderId="1" xfId="0" applyNumberFormat="1" applyFont="1" applyBorder="1">
      <alignment vertical="center"/>
    </xf>
    <xf numFmtId="0" fontId="11" fillId="0" borderId="1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left" vertical="center" wrapText="1"/>
    </xf>
    <xf numFmtId="177" fontId="33" fillId="3" borderId="1" xfId="0" applyNumberFormat="1" applyFont="1" applyFill="1" applyBorder="1" applyAlignment="1">
      <alignment vertical="center" wrapText="1"/>
    </xf>
    <xf numFmtId="177" fontId="33" fillId="3" borderId="1" xfId="0" applyNumberFormat="1" applyFont="1" applyFill="1" applyBorder="1" applyAlignment="1">
      <alignment horizontal="right" vertical="center" wrapText="1"/>
    </xf>
    <xf numFmtId="0" fontId="0" fillId="0" borderId="0" xfId="0" applyNumberFormat="1" applyFont="1">
      <alignment vertical="center"/>
    </xf>
    <xf numFmtId="0" fontId="27" fillId="4" borderId="1" xfId="0" applyNumberFormat="1" applyFont="1" applyFill="1" applyBorder="1" applyAlignment="1" applyProtection="1">
      <alignment horizontal="left" vertical="center"/>
    </xf>
    <xf numFmtId="177" fontId="33" fillId="0" borderId="1" xfId="0" applyNumberFormat="1" applyFont="1" applyBorder="1" applyAlignment="1">
      <alignment horizontal="right" vertical="center" wrapText="1"/>
    </xf>
    <xf numFmtId="177" fontId="33" fillId="4" borderId="1" xfId="0" applyNumberFormat="1" applyFont="1" applyFill="1" applyBorder="1" applyAlignment="1">
      <alignment horizontal="right" vertical="center" wrapText="1"/>
    </xf>
    <xf numFmtId="0" fontId="28" fillId="4" borderId="1" xfId="0" applyNumberFormat="1" applyFont="1" applyFill="1" applyBorder="1" applyAlignment="1" applyProtection="1">
      <alignment horizontal="left" vertical="center"/>
    </xf>
    <xf numFmtId="177" fontId="21" fillId="4" borderId="1" xfId="0" applyNumberFormat="1" applyFont="1" applyFill="1" applyBorder="1" applyAlignment="1">
      <alignment horizontal="right" vertical="center" wrapText="1"/>
    </xf>
    <xf numFmtId="0" fontId="28" fillId="0" borderId="1" xfId="0" applyNumberFormat="1" applyFont="1" applyFill="1" applyBorder="1" applyAlignment="1" applyProtection="1">
      <alignment horizontal="left" vertical="center"/>
    </xf>
    <xf numFmtId="0" fontId="28" fillId="0" borderId="1" xfId="0" applyNumberFormat="1" applyFont="1" applyFill="1" applyBorder="1" applyAlignment="1" applyProtection="1">
      <alignment vertical="center"/>
    </xf>
    <xf numFmtId="177" fontId="11" fillId="4" borderId="1" xfId="0" applyNumberFormat="1" applyFont="1" applyFill="1" applyBorder="1" applyAlignment="1">
      <alignment horizontal="right" vertical="center" wrapText="1"/>
    </xf>
    <xf numFmtId="0" fontId="36" fillId="4" borderId="1" xfId="0" applyNumberFormat="1" applyFont="1" applyFill="1" applyBorder="1" applyAlignment="1">
      <alignment vertical="center" wrapText="1"/>
    </xf>
    <xf numFmtId="0" fontId="34" fillId="0" borderId="0" xfId="0" applyNumberFormat="1" applyFont="1">
      <alignment vertical="center"/>
    </xf>
    <xf numFmtId="0" fontId="37" fillId="4" borderId="1" xfId="0" applyNumberFormat="1" applyFont="1" applyFill="1" applyBorder="1" applyAlignment="1">
      <alignment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177" fontId="21" fillId="0" borderId="1" xfId="0" applyNumberFormat="1" applyFont="1" applyBorder="1" applyAlignment="1">
      <alignment horizontal="right" vertical="center" wrapText="1"/>
    </xf>
    <xf numFmtId="0" fontId="36" fillId="4" borderId="1" xfId="0" applyNumberFormat="1" applyFont="1" applyFill="1" applyBorder="1" applyAlignment="1">
      <alignment horizontal="left" vertical="center" wrapText="1"/>
    </xf>
    <xf numFmtId="177" fontId="36" fillId="4" borderId="1" xfId="0" applyNumberFormat="1" applyFont="1" applyFill="1" applyBorder="1" applyAlignment="1">
      <alignment vertical="center" wrapText="1"/>
    </xf>
    <xf numFmtId="177" fontId="27" fillId="4" borderId="1" xfId="0" applyNumberFormat="1" applyFont="1" applyFill="1" applyBorder="1" applyAlignment="1" applyProtection="1">
      <alignment horizontal="right" vertical="center"/>
    </xf>
    <xf numFmtId="177" fontId="28" fillId="4" borderId="1" xfId="0" applyNumberFormat="1" applyFont="1" applyFill="1" applyBorder="1" applyAlignment="1" applyProtection="1">
      <alignment horizontal="right" vertical="center"/>
    </xf>
    <xf numFmtId="0" fontId="27" fillId="0" borderId="1" xfId="0" applyNumberFormat="1" applyFont="1" applyFill="1" applyBorder="1" applyAlignment="1" applyProtection="1">
      <alignment horizontal="left" vertical="center"/>
    </xf>
    <xf numFmtId="177" fontId="38" fillId="0" borderId="1" xfId="0" applyNumberFormat="1" applyFont="1" applyBorder="1">
      <alignment vertical="center"/>
    </xf>
    <xf numFmtId="177" fontId="13" fillId="0" borderId="1" xfId="0" applyNumberFormat="1" applyFont="1" applyBorder="1">
      <alignment vertical="center"/>
    </xf>
    <xf numFmtId="0" fontId="33" fillId="0" borderId="5" xfId="0" applyFont="1" applyBorder="1" applyAlignment="1">
      <alignment horizontal="center" vertical="center" wrapText="1"/>
    </xf>
    <xf numFmtId="4" fontId="33" fillId="0" borderId="5" xfId="0" applyNumberFormat="1" applyFont="1" applyBorder="1" applyAlignment="1">
      <alignment horizontal="right" vertical="center" wrapText="1"/>
    </xf>
    <xf numFmtId="0" fontId="33" fillId="0" borderId="5" xfId="0" applyNumberFormat="1" applyFont="1" applyBorder="1" applyAlignment="1">
      <alignment horizontal="right" vertical="center" wrapText="1"/>
    </xf>
    <xf numFmtId="0" fontId="39" fillId="0" borderId="1" xfId="0" applyFont="1" applyFill="1" applyBorder="1" applyAlignment="1">
      <alignment horizontal="center" vertical="center" wrapText="1"/>
    </xf>
    <xf numFmtId="177" fontId="33" fillId="0" borderId="5" xfId="0" applyNumberFormat="1" applyFont="1" applyBorder="1" applyAlignment="1">
      <alignment horizontal="right" vertical="center" wrapText="1"/>
    </xf>
    <xf numFmtId="177" fontId="33" fillId="0" borderId="5" xfId="0" applyNumberFormat="1" applyFont="1" applyBorder="1" applyAlignment="1">
      <alignment vertical="center" wrapText="1"/>
    </xf>
    <xf numFmtId="4" fontId="33" fillId="0" borderId="5" xfId="0" applyNumberFormat="1" applyFont="1" applyBorder="1" applyAlignment="1">
      <alignment vertical="center" wrapText="1"/>
    </xf>
    <xf numFmtId="0" fontId="21" fillId="0" borderId="5" xfId="0" applyFont="1" applyBorder="1" applyAlignment="1">
      <alignment horizontal="left" vertical="center" wrapText="1"/>
    </xf>
    <xf numFmtId="177" fontId="21" fillId="0" borderId="5" xfId="0" applyNumberFormat="1" applyFont="1" applyBorder="1" applyAlignment="1">
      <alignment horizontal="right" vertical="center" wrapText="1"/>
    </xf>
    <xf numFmtId="177" fontId="21" fillId="0" borderId="5" xfId="0" applyNumberFormat="1" applyFont="1" applyBorder="1" applyAlignment="1">
      <alignment vertical="center" wrapText="1"/>
    </xf>
    <xf numFmtId="177" fontId="40" fillId="0" borderId="5" xfId="0" applyNumberFormat="1" applyFont="1" applyBorder="1" applyAlignment="1">
      <alignment horizontal="right" vertical="center" wrapText="1"/>
    </xf>
    <xf numFmtId="177" fontId="33" fillId="0" borderId="5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left" vertical="center" wrapText="1"/>
    </xf>
    <xf numFmtId="177" fontId="21" fillId="0" borderId="1" xfId="0" applyNumberFormat="1" applyFont="1" applyFill="1" applyBorder="1" applyAlignment="1">
      <alignment horizontal="right" vertical="center" wrapText="1"/>
    </xf>
    <xf numFmtId="177" fontId="0" fillId="4" borderId="0" xfId="0" applyNumberFormat="1" applyFont="1" applyFill="1">
      <alignment vertical="center"/>
    </xf>
    <xf numFmtId="177" fontId="11" fillId="0" borderId="1" xfId="0" applyNumberFormat="1" applyFont="1" applyFill="1" applyBorder="1" applyAlignment="1">
      <alignment horizontal="right" vertical="center" wrapText="1"/>
    </xf>
    <xf numFmtId="177" fontId="0" fillId="0" borderId="1" xfId="0" applyNumberFormat="1" applyFont="1" applyBorder="1">
      <alignment vertical="center"/>
    </xf>
    <xf numFmtId="177" fontId="0" fillId="0" borderId="0" xfId="0" applyNumberFormat="1" applyFont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6" fillId="0" borderId="1" xfId="49" applyFont="1" applyFill="1" applyBorder="1" applyAlignment="1" applyProtection="1">
      <alignment vertical="center"/>
    </xf>
    <xf numFmtId="177" fontId="26" fillId="0" borderId="1" xfId="0" applyNumberFormat="1" applyFont="1" applyFill="1" applyBorder="1" applyAlignment="1" applyProtection="1">
      <alignment horizontal="right" vertical="center"/>
    </xf>
    <xf numFmtId="177" fontId="41" fillId="0" borderId="1" xfId="0" applyNumberFormat="1" applyFont="1" applyFill="1" applyBorder="1" applyAlignment="1">
      <alignment horizontal="right" vertical="center"/>
    </xf>
    <xf numFmtId="0" fontId="30" fillId="0" borderId="1" xfId="49" applyFont="1" applyFill="1" applyBorder="1" applyAlignment="1" applyProtection="1">
      <alignment horizontal="center" vertical="center"/>
    </xf>
    <xf numFmtId="177" fontId="30" fillId="0" borderId="1" xfId="0" applyNumberFormat="1" applyFont="1" applyFill="1" applyBorder="1" applyAlignment="1" applyProtection="1">
      <alignment horizontal="right" vertical="center"/>
    </xf>
    <xf numFmtId="177" fontId="23" fillId="0" borderId="0" xfId="0" applyNumberFormat="1" applyFont="1" applyFill="1" applyBorder="1" applyAlignment="1" applyProtection="1"/>
    <xf numFmtId="0" fontId="42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right" vertical="center" wrapText="1"/>
    </xf>
    <xf numFmtId="0" fontId="19" fillId="0" borderId="5" xfId="0" applyFont="1" applyBorder="1" applyAlignment="1">
      <alignment vertical="center" wrapText="1"/>
    </xf>
    <xf numFmtId="177" fontId="19" fillId="0" borderId="5" xfId="0" applyNumberFormat="1" applyFont="1" applyBorder="1" applyAlignment="1">
      <alignment vertical="center" wrapText="1"/>
    </xf>
    <xf numFmtId="0" fontId="43" fillId="0" borderId="5" xfId="0" applyFont="1" applyBorder="1" applyAlignment="1">
      <alignment vertical="center" wrapText="1"/>
    </xf>
    <xf numFmtId="177" fontId="43" fillId="0" borderId="5" xfId="0" applyNumberFormat="1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0" fontId="44" fillId="0" borderId="0" xfId="0" applyFont="1" applyBorder="1" applyAlignment="1">
      <alignment vertical="center" wrapText="1"/>
    </xf>
    <xf numFmtId="0" fontId="44" fillId="0" borderId="5" xfId="0" applyFont="1" applyBorder="1" applyAlignment="1">
      <alignment horizontal="center" vertical="center" wrapText="1"/>
    </xf>
    <xf numFmtId="0" fontId="45" fillId="0" borderId="5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6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178" fontId="21" fillId="0" borderId="0" xfId="0" applyNumberFormat="1" applyFont="1" applyBorder="1" applyAlignment="1">
      <alignment vertical="center" wrapText="1"/>
    </xf>
    <xf numFmtId="0" fontId="40" fillId="0" borderId="0" xfId="0" applyFont="1" applyBorder="1" applyAlignment="1">
      <alignment horizontal="right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2023&#20154;&#31038;&#31995;&#32479;&#39044;&#31639;&#20844;&#24320;\2023&#24180;&#37096;&#38376;&#39044;&#31639;&#20844;&#24320;&#34920;&#65288;&#20154;&#31038;&#2361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2023&#20154;&#31038;&#31995;&#32479;&#39044;&#31639;&#20844;&#24320;\2023&#24180;&#37096;&#38376;&#39044;&#31639;&#20844;&#24320;&#34920;&#65288;&#23601;&#19994;&#21171;&#21153;&#2361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2023&#20154;&#31038;&#31995;&#32479;&#39044;&#31639;&#20844;&#24320;\2023&#24180;&#37096;&#38376;&#39044;&#31639;&#20844;&#24320;&#34920;&#65288;&#31038;&#20445;&#23616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2023&#39044;&#31639;&#20844;&#24320;(&#20859;&#20445;&#23616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23425;&#21439;&#20154;&#21147;&#36164;&#28304;&#21644;&#31038;&#20250;&#20445;&#38556;&#23616;&#37096;&#38376;&#39044;&#31639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37096;&#38376;&#39044;&#31639;&#20844;&#24320;&#34920;&#65288;&#23601;&#19994;&#21171;&#21153;&#23616;&#65289;&#2603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1038;&#20445;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9;&#32769;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1"/>
      <sheetName val="表2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</sheetNames>
    <sheetDataSet>
      <sheetData sheetId="0"/>
      <sheetData sheetId="1"/>
      <sheetData sheetId="2">
        <row r="6">
          <cell r="B6">
            <v>21950159.08</v>
          </cell>
        </row>
      </sheetData>
      <sheetData sheetId="3">
        <row r="7">
          <cell r="B7">
            <v>5350000</v>
          </cell>
        </row>
      </sheetData>
      <sheetData sheetId="4"/>
      <sheetData sheetId="5">
        <row r="7">
          <cell r="B7">
            <v>21950159.08</v>
          </cell>
        </row>
      </sheetData>
      <sheetData sheetId="6"/>
      <sheetData sheetId="7">
        <row r="15">
          <cell r="E15">
            <v>5350000</v>
          </cell>
        </row>
        <row r="17">
          <cell r="D17">
            <v>16407.53</v>
          </cell>
        </row>
      </sheetData>
      <sheetData sheetId="8">
        <row r="8">
          <cell r="D8">
            <v>1125216</v>
          </cell>
        </row>
        <row r="9">
          <cell r="D9">
            <v>1292602.63</v>
          </cell>
        </row>
        <row r="10">
          <cell r="D10">
            <v>40714</v>
          </cell>
        </row>
        <row r="12">
          <cell r="D12">
            <v>443004</v>
          </cell>
        </row>
        <row r="15">
          <cell r="D15">
            <v>180819.24</v>
          </cell>
        </row>
        <row r="16">
          <cell r="D16">
            <v>16407.53</v>
          </cell>
        </row>
        <row r="18">
          <cell r="D18">
            <v>13134000</v>
          </cell>
        </row>
        <row r="20">
          <cell r="E20">
            <v>70000</v>
          </cell>
        </row>
        <row r="26">
          <cell r="E26">
            <v>10000</v>
          </cell>
        </row>
        <row r="29">
          <cell r="E29">
            <v>50000</v>
          </cell>
        </row>
        <row r="41">
          <cell r="E41">
            <v>40267.46</v>
          </cell>
        </row>
        <row r="42">
          <cell r="E42">
            <v>36506.55</v>
          </cell>
        </row>
        <row r="44">
          <cell r="E44">
            <v>20000</v>
          </cell>
        </row>
        <row r="45">
          <cell r="E45">
            <v>95400</v>
          </cell>
        </row>
        <row r="52">
          <cell r="D52">
            <v>9480</v>
          </cell>
        </row>
        <row r="59">
          <cell r="D59">
            <v>35741.67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1"/>
      <sheetName val="表2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</sheetNames>
    <sheetDataSet>
      <sheetData sheetId="0"/>
      <sheetData sheetId="1"/>
      <sheetData sheetId="2">
        <row r="6">
          <cell r="B6">
            <v>23320529.54</v>
          </cell>
        </row>
      </sheetData>
      <sheetData sheetId="3">
        <row r="7">
          <cell r="B7">
            <v>21680000</v>
          </cell>
        </row>
      </sheetData>
      <sheetData sheetId="4"/>
      <sheetData sheetId="5">
        <row r="7">
          <cell r="B7">
            <v>23320529.54</v>
          </cell>
        </row>
      </sheetData>
      <sheetData sheetId="6"/>
      <sheetData sheetId="7">
        <row r="11">
          <cell r="D11">
            <v>10602.18</v>
          </cell>
        </row>
        <row r="13">
          <cell r="E13">
            <v>750000</v>
          </cell>
        </row>
        <row r="15">
          <cell r="D15">
            <v>7232.7</v>
          </cell>
        </row>
        <row r="18">
          <cell r="D18">
            <v>83214.72</v>
          </cell>
        </row>
      </sheetData>
      <sheetData sheetId="8">
        <row r="8">
          <cell r="D8">
            <v>739490.4</v>
          </cell>
        </row>
        <row r="9">
          <cell r="D9">
            <v>190872</v>
          </cell>
        </row>
        <row r="10">
          <cell r="D10">
            <v>275582</v>
          </cell>
        </row>
        <row r="11">
          <cell r="D11">
            <v>167484</v>
          </cell>
        </row>
        <row r="12">
          <cell r="D12">
            <v>83214.72</v>
          </cell>
        </row>
        <row r="13">
          <cell r="D13">
            <v>7232.7</v>
          </cell>
        </row>
        <row r="15">
          <cell r="E15">
            <v>39000</v>
          </cell>
        </row>
        <row r="16">
          <cell r="E16">
            <v>3900</v>
          </cell>
        </row>
        <row r="17">
          <cell r="E17">
            <v>2600</v>
          </cell>
        </row>
        <row r="18">
          <cell r="E18">
            <v>13000</v>
          </cell>
        </row>
        <row r="19">
          <cell r="E19">
            <v>19373.76</v>
          </cell>
        </row>
        <row r="20">
          <cell r="E20">
            <v>16877.78</v>
          </cell>
        </row>
        <row r="21">
          <cell r="E21">
            <v>6500</v>
          </cell>
        </row>
        <row r="22">
          <cell r="E22">
            <v>64800</v>
          </cell>
        </row>
        <row r="24">
          <cell r="D24">
            <v>10602.18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1"/>
      <sheetName val="表2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</sheetNames>
    <sheetDataSet>
      <sheetData sheetId="0"/>
      <sheetData sheetId="1"/>
      <sheetData sheetId="2">
        <row r="6">
          <cell r="B6">
            <v>31272376.24335</v>
          </cell>
        </row>
      </sheetData>
      <sheetData sheetId="3">
        <row r="7">
          <cell r="B7">
            <v>24500000</v>
          </cell>
        </row>
      </sheetData>
      <sheetData sheetId="4"/>
      <sheetData sheetId="5">
        <row r="7">
          <cell r="B7">
            <v>31272376.24335</v>
          </cell>
        </row>
      </sheetData>
      <sheetData sheetId="6"/>
      <sheetData sheetId="7">
        <row r="9">
          <cell r="D9">
            <v>2589832.01105</v>
          </cell>
        </row>
        <row r="11">
          <cell r="D11">
            <v>41945.89</v>
          </cell>
        </row>
        <row r="12">
          <cell r="E12">
            <v>24500000</v>
          </cell>
        </row>
        <row r="16">
          <cell r="D16">
            <v>2714311.39</v>
          </cell>
        </row>
        <row r="19">
          <cell r="D19">
            <v>146286.95</v>
          </cell>
        </row>
      </sheetData>
      <sheetData sheetId="8">
        <row r="8">
          <cell r="D8">
            <v>1200930.49</v>
          </cell>
        </row>
        <row r="9">
          <cell r="D9">
            <v>249972</v>
          </cell>
        </row>
        <row r="10">
          <cell r="D10">
            <v>488282</v>
          </cell>
        </row>
        <row r="11">
          <cell r="D11">
            <v>404388</v>
          </cell>
        </row>
        <row r="12">
          <cell r="D12">
            <v>146286.95</v>
          </cell>
        </row>
        <row r="13">
          <cell r="D13">
            <v>14311.39</v>
          </cell>
        </row>
        <row r="15">
          <cell r="E15">
            <v>72000</v>
          </cell>
        </row>
        <row r="16">
          <cell r="E16">
            <v>7200</v>
          </cell>
        </row>
        <row r="17">
          <cell r="E17">
            <v>4800</v>
          </cell>
        </row>
        <row r="18">
          <cell r="E18">
            <v>24000</v>
          </cell>
        </row>
        <row r="19">
          <cell r="E19">
            <v>32549.83</v>
          </cell>
        </row>
        <row r="20">
          <cell r="E20">
            <v>30709.69</v>
          </cell>
        </row>
        <row r="21">
          <cell r="E21">
            <v>12000</v>
          </cell>
        </row>
        <row r="22">
          <cell r="E22">
            <v>63000</v>
          </cell>
        </row>
        <row r="24">
          <cell r="D24">
            <v>41945.89</v>
          </cell>
        </row>
        <row r="25">
          <cell r="D25">
            <v>2700000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1"/>
      <sheetName val="表2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</sheetNames>
    <sheetDataSet>
      <sheetData sheetId="0"/>
      <sheetData sheetId="1"/>
      <sheetData sheetId="2">
        <row r="5">
          <cell r="B5">
            <v>108013474.37</v>
          </cell>
        </row>
      </sheetData>
      <sheetData sheetId="3">
        <row r="6">
          <cell r="B6">
            <v>82810000</v>
          </cell>
        </row>
      </sheetData>
      <sheetData sheetId="4"/>
      <sheetData sheetId="5">
        <row r="5">
          <cell r="B5">
            <v>108013474.37</v>
          </cell>
        </row>
      </sheetData>
      <sheetData sheetId="6"/>
      <sheetData sheetId="7">
        <row r="9">
          <cell r="D9">
            <v>1609050.09</v>
          </cell>
        </row>
        <row r="11">
          <cell r="D11">
            <v>57099.9</v>
          </cell>
        </row>
        <row r="13">
          <cell r="D13">
            <v>11712.74</v>
          </cell>
        </row>
        <row r="18">
          <cell r="D18">
            <v>90811.64</v>
          </cell>
        </row>
      </sheetData>
      <sheetData sheetId="8">
        <row r="8">
          <cell r="D8">
            <v>601476</v>
          </cell>
        </row>
        <row r="9">
          <cell r="D9">
            <v>549971.11</v>
          </cell>
        </row>
        <row r="10">
          <cell r="D10">
            <v>366420</v>
          </cell>
        </row>
        <row r="11">
          <cell r="D11">
            <v>69211.64</v>
          </cell>
        </row>
        <row r="12">
          <cell r="D12">
            <v>11712.74</v>
          </cell>
        </row>
        <row r="14">
          <cell r="E14">
            <v>35000</v>
          </cell>
        </row>
        <row r="15">
          <cell r="E15">
            <v>5000</v>
          </cell>
        </row>
        <row r="16">
          <cell r="E16">
            <v>5000</v>
          </cell>
        </row>
        <row r="17">
          <cell r="E17">
            <v>25000</v>
          </cell>
        </row>
        <row r="18">
          <cell r="E18">
            <v>21295.89</v>
          </cell>
        </row>
        <row r="19">
          <cell r="E19">
            <v>16487.09</v>
          </cell>
        </row>
        <row r="20">
          <cell r="E20">
            <v>5000</v>
          </cell>
        </row>
        <row r="22">
          <cell r="D22">
            <v>57099.9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1"/>
      <sheetName val="表2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  <sheetName val="表12"/>
      <sheetName val="表13"/>
      <sheetName val="表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>
            <v>23</v>
          </cell>
        </row>
        <row r="12">
          <cell r="D12">
            <v>30</v>
          </cell>
        </row>
        <row r="12">
          <cell r="H12">
            <v>13</v>
          </cell>
        </row>
        <row r="12">
          <cell r="L12">
            <v>10</v>
          </cell>
        </row>
        <row r="12">
          <cell r="P12">
            <v>9</v>
          </cell>
        </row>
        <row r="15">
          <cell r="B15">
            <v>1237.49</v>
          </cell>
        </row>
        <row r="15">
          <cell r="G15">
            <v>3651.62</v>
          </cell>
        </row>
        <row r="17">
          <cell r="E17">
            <v>535</v>
          </cell>
        </row>
        <row r="18">
          <cell r="E18">
            <v>1660.02</v>
          </cell>
        </row>
        <row r="19">
          <cell r="N19">
            <v>535</v>
          </cell>
        </row>
      </sheetData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1"/>
      <sheetName val="表2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  <sheetName val="表12"/>
      <sheetName val="表13"/>
      <sheetName val="表14"/>
      <sheetName val="表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>
            <v>14</v>
          </cell>
        </row>
        <row r="12">
          <cell r="D12">
            <v>13</v>
          </cell>
        </row>
        <row r="12">
          <cell r="L12">
            <v>13</v>
          </cell>
        </row>
        <row r="15">
          <cell r="B15">
            <v>1293.02</v>
          </cell>
        </row>
        <row r="15">
          <cell r="G15">
            <v>1246.74</v>
          </cell>
        </row>
        <row r="17">
          <cell r="E17">
            <v>2168</v>
          </cell>
        </row>
        <row r="18">
          <cell r="E18">
            <v>164.05</v>
          </cell>
        </row>
        <row r="19">
          <cell r="N19">
            <v>2168</v>
          </cell>
        </row>
      </sheetData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1"/>
      <sheetName val="表2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  <sheetName val="表12"/>
      <sheetName val="表13"/>
      <sheetName val="表14"/>
      <sheetName val="表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>
            <v>18</v>
          </cell>
        </row>
        <row r="12">
          <cell r="D12">
            <v>24</v>
          </cell>
        </row>
        <row r="12">
          <cell r="L12">
            <v>18</v>
          </cell>
        </row>
        <row r="12">
          <cell r="P12">
            <v>6</v>
          </cell>
        </row>
        <row r="15">
          <cell r="B15">
            <v>520.4</v>
          </cell>
        </row>
        <row r="15">
          <cell r="G15">
            <v>459.87</v>
          </cell>
        </row>
        <row r="17">
          <cell r="E17">
            <v>2450</v>
          </cell>
        </row>
        <row r="18">
          <cell r="E18">
            <v>677.23</v>
          </cell>
        </row>
        <row r="19">
          <cell r="N19">
            <v>2578</v>
          </cell>
        </row>
      </sheetData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表12"/>
      <sheetName val="表13"/>
      <sheetName val="表14"/>
    </sheetNames>
    <sheetDataSet>
      <sheetData sheetId="0"/>
      <sheetData sheetId="1">
        <row r="12">
          <cell r="B12">
            <v>8</v>
          </cell>
        </row>
        <row r="12">
          <cell r="D12">
            <v>15</v>
          </cell>
        </row>
        <row r="12">
          <cell r="L12">
            <v>8</v>
          </cell>
        </row>
        <row r="12">
          <cell r="P12">
            <v>7</v>
          </cell>
        </row>
        <row r="15">
          <cell r="B15">
            <v>10801.35</v>
          </cell>
        </row>
        <row r="15">
          <cell r="G15">
            <v>10801.35</v>
          </cell>
        </row>
        <row r="17">
          <cell r="E17">
            <v>8281</v>
          </cell>
        </row>
        <row r="18">
          <cell r="E18">
            <v>2520.35</v>
          </cell>
        </row>
        <row r="19">
          <cell r="N19">
            <v>10624.48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P22" sqref="P22"/>
    </sheetView>
  </sheetViews>
  <sheetFormatPr defaultColWidth="10" defaultRowHeight="13.5"/>
  <cols>
    <col min="1" max="1" width="2.54166666666667" customWidth="1"/>
    <col min="2" max="2" width="14.5416666666667" customWidth="1"/>
    <col min="3" max="4" width="9.76666666666667" customWidth="1"/>
    <col min="5" max="5" width="15.25" customWidth="1"/>
    <col min="6" max="6" width="14.2416666666667" customWidth="1"/>
    <col min="7" max="7" width="11.5083333333333" customWidth="1"/>
    <col min="8" max="8" width="11.825" customWidth="1"/>
    <col min="9" max="11" width="9.76666666666667" customWidth="1"/>
  </cols>
  <sheetData>
    <row r="1" ht="4" customHeight="1" spans="1:1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</row>
    <row r="2" ht="14.3" hidden="1" customHeight="1" spans="1:1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2.75" customHeight="1" spans="1:11">
      <c r="A3" s="59"/>
      <c r="B3" s="59" t="s">
        <v>0</v>
      </c>
      <c r="C3" s="175">
        <v>606001</v>
      </c>
      <c r="D3" s="175"/>
      <c r="E3" s="59"/>
      <c r="F3" s="59"/>
      <c r="G3" s="59"/>
      <c r="H3" s="59"/>
      <c r="I3" s="59"/>
      <c r="J3" s="59"/>
      <c r="K3" s="59"/>
    </row>
    <row r="4" ht="22.75" customHeight="1" spans="1:11">
      <c r="A4" s="59"/>
      <c r="B4" s="59" t="s">
        <v>1</v>
      </c>
      <c r="C4" s="176" t="s">
        <v>2</v>
      </c>
      <c r="D4" s="176"/>
      <c r="E4" s="176"/>
      <c r="F4" s="176"/>
      <c r="G4" s="59"/>
      <c r="H4" s="59"/>
      <c r="I4" s="59"/>
      <c r="J4" s="59"/>
      <c r="K4" s="59"/>
    </row>
    <row r="5" ht="14.3" customHeight="1" spans="1:1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</row>
    <row r="6" ht="78.55" customHeight="1" spans="1:11">
      <c r="A6" s="57"/>
      <c r="B6" s="177" t="s">
        <v>3</v>
      </c>
      <c r="C6" s="177"/>
      <c r="D6" s="177"/>
      <c r="E6" s="177"/>
      <c r="F6" s="177"/>
      <c r="G6" s="177"/>
      <c r="H6" s="177"/>
      <c r="I6" s="177"/>
      <c r="J6" s="177"/>
      <c r="K6" s="177"/>
    </row>
    <row r="7" ht="22.75" customHeight="1" spans="1:1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</row>
    <row r="8" ht="22.75" customHeight="1" spans="1:11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ht="22.75" customHeight="1" spans="1:1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</row>
    <row r="10" ht="22.75" customHeight="1" spans="1:11">
      <c r="A10" s="59"/>
      <c r="B10" s="59" t="s">
        <v>4</v>
      </c>
      <c r="C10" s="59"/>
      <c r="E10" s="178" t="s">
        <v>5</v>
      </c>
      <c r="F10" s="179"/>
      <c r="G10" s="180"/>
      <c r="H10" s="59"/>
      <c r="I10" s="59"/>
      <c r="J10" s="59"/>
      <c r="K10" s="59"/>
    </row>
    <row r="11" ht="22.75" customHeight="1" spans="1:1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ht="22.75" customHeight="1" spans="1:11">
      <c r="A12" s="59"/>
      <c r="B12" s="181" t="s">
        <v>6</v>
      </c>
      <c r="C12" s="181"/>
      <c r="D12" s="59"/>
      <c r="E12" s="181" t="s">
        <v>7</v>
      </c>
      <c r="F12" s="57"/>
      <c r="G12" s="59"/>
      <c r="H12" s="181" t="s">
        <v>8</v>
      </c>
      <c r="I12" s="57"/>
      <c r="J12" s="59"/>
      <c r="K12" s="59"/>
    </row>
    <row r="13" ht="14.3" customHeight="1" spans="1:11">
      <c r="A13" s="57"/>
      <c r="B13" s="57"/>
      <c r="C13" s="57" t="s">
        <v>9</v>
      </c>
      <c r="D13" s="57"/>
      <c r="E13" s="57"/>
      <c r="F13" s="57"/>
      <c r="G13" s="57"/>
      <c r="H13" s="57"/>
      <c r="I13" s="57"/>
      <c r="J13" s="57"/>
      <c r="K13" s="57"/>
    </row>
    <row r="14" ht="14.3" customHeight="1" spans="1:1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ht="14.3" customHeight="1" spans="1:11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</row>
  </sheetData>
  <mergeCells count="4">
    <mergeCell ref="C3:D3"/>
    <mergeCell ref="C4:F4"/>
    <mergeCell ref="B6:K6"/>
    <mergeCell ref="E10:F10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8" sqref="D18"/>
    </sheetView>
  </sheetViews>
  <sheetFormatPr defaultColWidth="10" defaultRowHeight="13.5" outlineLevelCol="7"/>
  <cols>
    <col min="1" max="1" width="38.35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57"/>
      <c r="B1" s="57"/>
      <c r="C1" s="57"/>
      <c r="D1" s="57"/>
      <c r="E1" s="57"/>
      <c r="F1" s="57"/>
      <c r="G1" s="57"/>
      <c r="H1" s="57"/>
    </row>
    <row r="2" ht="39.85" customHeight="1" spans="1:8">
      <c r="A2" s="87" t="s">
        <v>320</v>
      </c>
      <c r="B2" s="87"/>
      <c r="C2" s="87"/>
      <c r="D2" s="87"/>
      <c r="E2" s="87"/>
      <c r="F2" s="87"/>
      <c r="G2" s="87"/>
      <c r="H2" s="87"/>
    </row>
    <row r="3" ht="22.75" customHeight="1" spans="1:8">
      <c r="A3" s="57"/>
      <c r="B3" s="57"/>
      <c r="C3" s="57"/>
      <c r="D3" s="57"/>
      <c r="E3" s="57"/>
      <c r="F3" s="57"/>
      <c r="G3" s="57"/>
      <c r="H3" s="88" t="s">
        <v>32</v>
      </c>
    </row>
    <row r="4" ht="22.75" customHeight="1" spans="1:8">
      <c r="A4" s="61" t="s">
        <v>204</v>
      </c>
      <c r="B4" s="61" t="s">
        <v>321</v>
      </c>
      <c r="C4" s="61"/>
      <c r="D4" s="61"/>
      <c r="E4" s="61"/>
      <c r="F4" s="61"/>
      <c r="G4" s="61" t="s">
        <v>322</v>
      </c>
      <c r="H4" s="61" t="s">
        <v>323</v>
      </c>
    </row>
    <row r="5" ht="22.75" customHeight="1" spans="1:8">
      <c r="A5" s="61"/>
      <c r="B5" s="61" t="s">
        <v>165</v>
      </c>
      <c r="C5" s="61" t="s">
        <v>324</v>
      </c>
      <c r="D5" s="61" t="s">
        <v>325</v>
      </c>
      <c r="E5" s="61" t="s">
        <v>326</v>
      </c>
      <c r="F5" s="61"/>
      <c r="G5" s="61"/>
      <c r="H5" s="61"/>
    </row>
    <row r="6" ht="22.75" customHeight="1" spans="1:8">
      <c r="A6" s="61"/>
      <c r="B6" s="61"/>
      <c r="C6" s="61"/>
      <c r="D6" s="61"/>
      <c r="E6" s="61" t="s">
        <v>327</v>
      </c>
      <c r="F6" s="61" t="s">
        <v>328</v>
      </c>
      <c r="G6" s="61"/>
      <c r="H6" s="61"/>
    </row>
    <row r="7" ht="22.75" customHeight="1" spans="1:8">
      <c r="A7" s="89" t="s">
        <v>165</v>
      </c>
      <c r="B7" s="90"/>
      <c r="C7" s="90"/>
      <c r="D7" s="90"/>
      <c r="E7" s="90"/>
      <c r="F7" s="90"/>
      <c r="G7" s="90"/>
      <c r="H7" s="90"/>
    </row>
    <row r="8" ht="22.75" customHeight="1" spans="1:8">
      <c r="A8" s="89"/>
      <c r="B8" s="90"/>
      <c r="C8" s="90"/>
      <c r="D8" s="90"/>
      <c r="E8" s="90"/>
      <c r="F8" s="90"/>
      <c r="G8" s="90"/>
      <c r="H8" s="90"/>
    </row>
    <row r="9" ht="22.75" customHeight="1" spans="1:8">
      <c r="A9" s="62"/>
      <c r="B9" s="63"/>
      <c r="C9" s="63"/>
      <c r="D9" s="63"/>
      <c r="E9" s="63"/>
      <c r="F9" s="63"/>
      <c r="G9" s="63"/>
      <c r="H9" s="63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904861111111111" right="0.75" top="0.550694444444444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selection activeCell="F16" sqref="F16"/>
    </sheetView>
  </sheetViews>
  <sheetFormatPr defaultColWidth="10" defaultRowHeight="15"/>
  <cols>
    <col min="1" max="1" width="9.76666666666667" customWidth="1"/>
    <col min="2" max="2" width="12" style="65" customWidth="1"/>
    <col min="3" max="3" width="29.625" style="65" customWidth="1"/>
    <col min="4" max="4" width="9.76666666666667" customWidth="1"/>
    <col min="5" max="5" width="12" customWidth="1"/>
    <col min="6" max="6" width="12.5083333333333" customWidth="1"/>
    <col min="7" max="11" width="9.76666666666667" customWidth="1"/>
  </cols>
  <sheetData>
    <row r="1" ht="14.3" customHeight="1" spans="1:11">
      <c r="A1" s="57"/>
      <c r="B1" s="73"/>
      <c r="C1" s="74"/>
      <c r="D1" s="57"/>
      <c r="E1" s="57"/>
      <c r="F1" s="57"/>
      <c r="G1" s="57"/>
      <c r="H1" s="57"/>
      <c r="I1" s="57"/>
      <c r="J1" s="57"/>
      <c r="K1" s="57"/>
    </row>
    <row r="2" ht="39.85" customHeight="1" spans="1:11">
      <c r="A2" s="58" t="s">
        <v>329</v>
      </c>
      <c r="B2" s="67"/>
      <c r="C2" s="67"/>
      <c r="D2" s="58"/>
      <c r="E2" s="58"/>
      <c r="F2" s="58"/>
      <c r="G2" s="57"/>
      <c r="H2" s="57"/>
      <c r="I2" s="57"/>
      <c r="J2" s="57"/>
      <c r="K2" s="57"/>
    </row>
    <row r="3" ht="22.75" customHeight="1" spans="1:11">
      <c r="A3" s="59"/>
      <c r="D3" s="59"/>
      <c r="E3" s="59"/>
      <c r="F3" s="59" t="s">
        <v>32</v>
      </c>
      <c r="G3" s="57"/>
      <c r="H3" s="57"/>
      <c r="I3" s="57"/>
      <c r="J3" s="57"/>
      <c r="K3" s="57"/>
    </row>
    <row r="4" ht="22.75" customHeight="1" spans="1:11">
      <c r="A4" s="75" t="s">
        <v>330</v>
      </c>
      <c r="B4" s="76" t="s">
        <v>331</v>
      </c>
      <c r="C4" s="77" t="s">
        <v>332</v>
      </c>
      <c r="D4" s="75" t="s">
        <v>165</v>
      </c>
      <c r="E4" s="75" t="s">
        <v>110</v>
      </c>
      <c r="F4" s="75" t="s">
        <v>111</v>
      </c>
      <c r="G4" s="57"/>
      <c r="H4" s="57"/>
      <c r="I4" s="57"/>
      <c r="J4" s="57"/>
      <c r="K4" s="57"/>
    </row>
    <row r="5" ht="28" customHeight="1" spans="1:11">
      <c r="A5" s="75"/>
      <c r="B5" s="78"/>
      <c r="C5" s="79" t="s">
        <v>165</v>
      </c>
      <c r="D5" s="80">
        <f>E5+F5</f>
        <v>847268.05</v>
      </c>
      <c r="E5" s="80">
        <f>SUM(E6:E32)</f>
        <v>847268.05</v>
      </c>
      <c r="F5" s="80"/>
      <c r="G5" s="59"/>
      <c r="H5" s="59"/>
      <c r="I5" s="59"/>
      <c r="J5" s="59"/>
      <c r="K5" s="59"/>
    </row>
    <row r="6" ht="19" customHeight="1" spans="1:6">
      <c r="A6" s="81">
        <v>1</v>
      </c>
      <c r="B6" s="82" t="s">
        <v>241</v>
      </c>
      <c r="C6" s="83" t="s">
        <v>242</v>
      </c>
      <c r="D6" s="84">
        <f>E6+F6</f>
        <v>216000</v>
      </c>
      <c r="E6" s="85">
        <f>[1]表7!$E$20+[2]表7!$E$15+[3]表7!$E$15+[4]表7!$E$14</f>
        <v>216000</v>
      </c>
      <c r="F6" s="84"/>
    </row>
    <row r="7" ht="19" customHeight="1" spans="1:6">
      <c r="A7" s="81">
        <v>2</v>
      </c>
      <c r="B7" s="82" t="s">
        <v>243</v>
      </c>
      <c r="C7" s="83" t="s">
        <v>244</v>
      </c>
      <c r="D7" s="84">
        <f>E7+F7</f>
        <v>16100</v>
      </c>
      <c r="E7" s="85">
        <f>[2]表7!$E$16+[3]表7!$E$16+[4]表7!$E$15</f>
        <v>16100</v>
      </c>
      <c r="F7" s="84"/>
    </row>
    <row r="8" ht="19" customHeight="1" spans="1:6">
      <c r="A8" s="81">
        <v>3</v>
      </c>
      <c r="B8" s="82" t="s">
        <v>245</v>
      </c>
      <c r="C8" s="83" t="s">
        <v>246</v>
      </c>
      <c r="D8" s="84"/>
      <c r="E8" s="85"/>
      <c r="F8" s="84"/>
    </row>
    <row r="9" ht="19" customHeight="1" spans="1:6">
      <c r="A9" s="81">
        <v>4</v>
      </c>
      <c r="B9" s="82" t="s">
        <v>247</v>
      </c>
      <c r="C9" s="83" t="s">
        <v>248</v>
      </c>
      <c r="D9" s="84"/>
      <c r="E9" s="85"/>
      <c r="F9" s="84"/>
    </row>
    <row r="10" ht="19" customHeight="1" spans="1:6">
      <c r="A10" s="81">
        <v>5</v>
      </c>
      <c r="B10" s="82" t="s">
        <v>249</v>
      </c>
      <c r="C10" s="83" t="s">
        <v>250</v>
      </c>
      <c r="D10" s="84"/>
      <c r="E10" s="85"/>
      <c r="F10" s="84"/>
    </row>
    <row r="11" ht="19" customHeight="1" spans="1:6">
      <c r="A11" s="81">
        <v>6</v>
      </c>
      <c r="B11" s="82" t="s">
        <v>251</v>
      </c>
      <c r="C11" s="83" t="s">
        <v>252</v>
      </c>
      <c r="D11" s="84"/>
      <c r="E11" s="85"/>
      <c r="F11" s="84"/>
    </row>
    <row r="12" ht="19" customHeight="1" spans="1:6">
      <c r="A12" s="81">
        <v>7</v>
      </c>
      <c r="B12" s="82" t="s">
        <v>253</v>
      </c>
      <c r="C12" s="83" t="s">
        <v>254</v>
      </c>
      <c r="D12" s="84">
        <f>E12+F12</f>
        <v>22400</v>
      </c>
      <c r="E12" s="85">
        <f>[1]表7!$E$26+[2]表7!$E$17+[3]表7!$E$17+[4]表7!$E$16</f>
        <v>22400</v>
      </c>
      <c r="F12" s="84"/>
    </row>
    <row r="13" ht="19" customHeight="1" spans="1:6">
      <c r="A13" s="81">
        <v>8</v>
      </c>
      <c r="B13" s="82" t="s">
        <v>255</v>
      </c>
      <c r="C13" s="83" t="s">
        <v>256</v>
      </c>
      <c r="D13" s="84"/>
      <c r="E13" s="85"/>
      <c r="F13" s="84"/>
    </row>
    <row r="14" ht="19" customHeight="1" spans="1:6">
      <c r="A14" s="81">
        <v>9</v>
      </c>
      <c r="B14" s="82" t="s">
        <v>257</v>
      </c>
      <c r="C14" s="83" t="s">
        <v>258</v>
      </c>
      <c r="D14" s="84"/>
      <c r="E14" s="85"/>
      <c r="F14" s="84"/>
    </row>
    <row r="15" ht="19" customHeight="1" spans="1:6">
      <c r="A15" s="81">
        <v>10</v>
      </c>
      <c r="B15" s="82" t="s">
        <v>259</v>
      </c>
      <c r="C15" s="83" t="s">
        <v>260</v>
      </c>
      <c r="D15" s="84">
        <f>E15+F15</f>
        <v>112000</v>
      </c>
      <c r="E15" s="85">
        <f>[1]表7!$E$29+[2]表7!$E$18+[3]表7!$E$18+[4]表7!$E$17</f>
        <v>112000</v>
      </c>
      <c r="F15" s="84"/>
    </row>
    <row r="16" ht="19" customHeight="1" spans="1:6">
      <c r="A16" s="81">
        <v>11</v>
      </c>
      <c r="B16" s="82" t="s">
        <v>261</v>
      </c>
      <c r="C16" s="83" t="s">
        <v>262</v>
      </c>
      <c r="D16" s="84"/>
      <c r="E16" s="85"/>
      <c r="F16" s="84"/>
    </row>
    <row r="17" ht="19" customHeight="1" spans="1:6">
      <c r="A17" s="81">
        <v>12</v>
      </c>
      <c r="B17" s="82" t="s">
        <v>263</v>
      </c>
      <c r="C17" s="83" t="s">
        <v>264</v>
      </c>
      <c r="D17" s="84"/>
      <c r="E17" s="85"/>
      <c r="F17" s="84"/>
    </row>
    <row r="18" ht="19" customHeight="1" spans="1:6">
      <c r="A18" s="81">
        <v>13</v>
      </c>
      <c r="B18" s="82" t="s">
        <v>265</v>
      </c>
      <c r="C18" s="83" t="s">
        <v>266</v>
      </c>
      <c r="D18" s="84"/>
      <c r="E18" s="85"/>
      <c r="F18" s="84"/>
    </row>
    <row r="19" ht="19" customHeight="1" spans="1:6">
      <c r="A19" s="81">
        <v>14</v>
      </c>
      <c r="B19" s="82" t="s">
        <v>267</v>
      </c>
      <c r="C19" s="83" t="s">
        <v>268</v>
      </c>
      <c r="D19" s="84"/>
      <c r="E19" s="85"/>
      <c r="F19" s="84"/>
    </row>
    <row r="20" ht="19" customHeight="1" spans="1:6">
      <c r="A20" s="81">
        <v>15</v>
      </c>
      <c r="B20" s="82" t="s">
        <v>269</v>
      </c>
      <c r="C20" s="83" t="s">
        <v>270</v>
      </c>
      <c r="D20" s="84"/>
      <c r="E20" s="85"/>
      <c r="F20" s="84"/>
    </row>
    <row r="21" ht="19" customHeight="1" spans="1:6">
      <c r="A21" s="81">
        <v>16</v>
      </c>
      <c r="B21" s="82" t="s">
        <v>271</v>
      </c>
      <c r="C21" s="83" t="s">
        <v>272</v>
      </c>
      <c r="D21" s="84"/>
      <c r="E21" s="85"/>
      <c r="F21" s="84"/>
    </row>
    <row r="22" ht="19" customHeight="1" spans="1:6">
      <c r="A22" s="81">
        <v>17</v>
      </c>
      <c r="B22" s="82" t="s">
        <v>273</v>
      </c>
      <c r="C22" s="83" t="s">
        <v>274</v>
      </c>
      <c r="D22" s="84"/>
      <c r="E22" s="85"/>
      <c r="F22" s="84"/>
    </row>
    <row r="23" ht="19" customHeight="1" spans="1:6">
      <c r="A23" s="81">
        <v>18</v>
      </c>
      <c r="B23" s="82" t="s">
        <v>275</v>
      </c>
      <c r="C23" s="83" t="s">
        <v>276</v>
      </c>
      <c r="D23" s="84"/>
      <c r="E23" s="85"/>
      <c r="F23" s="84"/>
    </row>
    <row r="24" ht="19" customHeight="1" spans="1:6">
      <c r="A24" s="81">
        <v>19</v>
      </c>
      <c r="B24" s="82" t="s">
        <v>277</v>
      </c>
      <c r="C24" s="83" t="s">
        <v>278</v>
      </c>
      <c r="D24" s="84"/>
      <c r="E24" s="85"/>
      <c r="F24" s="84"/>
    </row>
    <row r="25" ht="19" customHeight="1" spans="1:6">
      <c r="A25" s="81">
        <v>20</v>
      </c>
      <c r="B25" s="82" t="s">
        <v>279</v>
      </c>
      <c r="C25" s="83" t="s">
        <v>280</v>
      </c>
      <c r="D25" s="84"/>
      <c r="E25" s="85"/>
      <c r="F25" s="84"/>
    </row>
    <row r="26" ht="19" customHeight="1" spans="1:6">
      <c r="A26" s="81">
        <v>21</v>
      </c>
      <c r="B26" s="82" t="s">
        <v>281</v>
      </c>
      <c r="C26" s="83" t="s">
        <v>282</v>
      </c>
      <c r="D26" s="84"/>
      <c r="E26" s="85"/>
      <c r="F26" s="84"/>
    </row>
    <row r="27" ht="19" customHeight="1" spans="1:6">
      <c r="A27" s="81">
        <v>22</v>
      </c>
      <c r="B27" s="82" t="s">
        <v>283</v>
      </c>
      <c r="C27" s="83" t="s">
        <v>284</v>
      </c>
      <c r="D27" s="84">
        <f>E27+F27</f>
        <v>113486.94</v>
      </c>
      <c r="E27" s="86">
        <f>[1]表7!$E$41+[2]表7!$E$19+[3]表7!$E$19+[4]表7!$E$18</f>
        <v>113486.94</v>
      </c>
      <c r="F27" s="84"/>
    </row>
    <row r="28" ht="19" customHeight="1" spans="1:6">
      <c r="A28" s="81">
        <v>23</v>
      </c>
      <c r="B28" s="82" t="s">
        <v>285</v>
      </c>
      <c r="C28" s="83" t="s">
        <v>286</v>
      </c>
      <c r="D28" s="84">
        <f>E28+F28</f>
        <v>100581.11</v>
      </c>
      <c r="E28" s="86">
        <f>[1]表7!$E$42+[2]表7!$E$20+[3]表7!$E$20+[4]表7!$E$19</f>
        <v>100581.11</v>
      </c>
      <c r="F28" s="84"/>
    </row>
    <row r="29" ht="19" customHeight="1" spans="1:6">
      <c r="A29" s="81">
        <v>24</v>
      </c>
      <c r="B29" s="82" t="s">
        <v>287</v>
      </c>
      <c r="C29" s="83" t="s">
        <v>288</v>
      </c>
      <c r="D29" s="84"/>
      <c r="E29" s="86"/>
      <c r="F29" s="84"/>
    </row>
    <row r="30" ht="19" customHeight="1" spans="1:6">
      <c r="A30" s="81">
        <v>25</v>
      </c>
      <c r="B30" s="82" t="s">
        <v>289</v>
      </c>
      <c r="C30" s="83" t="s">
        <v>290</v>
      </c>
      <c r="D30" s="84">
        <f>E30+F30</f>
        <v>43500</v>
      </c>
      <c r="E30" s="86">
        <f>[1]表7!$E$44+[2]表7!$E$21+[3]表7!$E$21+[4]表7!$E$20</f>
        <v>43500</v>
      </c>
      <c r="F30" s="84"/>
    </row>
    <row r="31" ht="19" customHeight="1" spans="1:6">
      <c r="A31" s="81">
        <v>26</v>
      </c>
      <c r="B31" s="82" t="s">
        <v>289</v>
      </c>
      <c r="C31" s="83" t="s">
        <v>291</v>
      </c>
      <c r="D31" s="84">
        <f>E31+F31</f>
        <v>223200</v>
      </c>
      <c r="E31" s="86">
        <f>[1]表7!$E$45+[2]表7!$E$22+[3]表7!$E$22</f>
        <v>223200</v>
      </c>
      <c r="F31" s="84"/>
    </row>
    <row r="32" ht="19" customHeight="1" spans="1:6">
      <c r="A32" s="81">
        <v>27</v>
      </c>
      <c r="B32" s="82" t="s">
        <v>292</v>
      </c>
      <c r="C32" s="83" t="s">
        <v>293</v>
      </c>
      <c r="D32" s="84"/>
      <c r="E32" s="85"/>
      <c r="F32" s="84"/>
    </row>
    <row r="35" ht="13.5" spans="2:3">
      <c r="B35" s="64"/>
      <c r="C35" s="64"/>
    </row>
    <row r="36" ht="13.5" spans="2:3">
      <c r="B36" s="64"/>
      <c r="C36" s="64"/>
    </row>
    <row r="37" ht="13.5" spans="2:3">
      <c r="B37" s="64"/>
      <c r="C37" s="64"/>
    </row>
  </sheetData>
  <mergeCells count="1">
    <mergeCell ref="A2:F2"/>
  </mergeCells>
  <pageMargins left="0.826388888888889" right="0.75" top="0.78680555555555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7" sqref="B7"/>
    </sheetView>
  </sheetViews>
  <sheetFormatPr defaultColWidth="7.875" defaultRowHeight="12.75" customHeight="1"/>
  <cols>
    <col min="1" max="1" width="17" style="65" customWidth="1"/>
    <col min="2" max="2" width="41.375" style="65" customWidth="1"/>
    <col min="3" max="3" width="29.375" style="65" customWidth="1"/>
    <col min="4" max="4" width="2.50833333333333" style="65" customWidth="1"/>
    <col min="5" max="16" width="8" style="65"/>
    <col min="17" max="16384" width="7.875" style="64"/>
  </cols>
  <sheetData>
    <row r="1" ht="15" customHeight="1" spans="1:16">
      <c r="A1" s="66"/>
      <c r="B1" s="66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ht="32.25" customHeight="1" spans="1:16">
      <c r="A2" s="67" t="s">
        <v>333</v>
      </c>
      <c r="B2" s="67"/>
      <c r="C2" s="67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ht="15" customHeight="1" spans="1:16">
      <c r="A3" s="64"/>
      <c r="B3" s="64"/>
      <c r="C3" s="68" t="s">
        <v>32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ht="25.5" customHeight="1" spans="1:16">
      <c r="A4" s="69" t="s">
        <v>334</v>
      </c>
      <c r="B4" s="69"/>
      <c r="C4" s="70" t="s">
        <v>36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ht="25.5" customHeight="1" spans="1:16">
      <c r="A5" s="69" t="s">
        <v>335</v>
      </c>
      <c r="B5" s="69" t="s">
        <v>336</v>
      </c>
      <c r="C5" s="70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="64" customFormat="1" ht="25.5" customHeight="1" spans="1:3">
      <c r="A6" s="69" t="s">
        <v>165</v>
      </c>
      <c r="B6" s="69"/>
      <c r="C6" s="70"/>
    </row>
    <row r="7" s="64" customFormat="1" ht="26.25" customHeight="1" spans="1:4">
      <c r="A7" s="71"/>
      <c r="B7" s="71"/>
      <c r="C7" s="72">
        <v>0</v>
      </c>
      <c r="D7" s="65"/>
    </row>
    <row r="8" ht="26.25" customHeight="1" spans="1:16">
      <c r="A8" s="71"/>
      <c r="B8" s="71"/>
      <c r="C8" s="72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ht="26.25" customHeight="1" spans="1:16">
      <c r="A9" s="71"/>
      <c r="B9" s="71"/>
      <c r="C9" s="72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ht="26.25" customHeight="1" spans="1:3">
      <c r="A10" s="71"/>
      <c r="B10" s="71"/>
      <c r="C10" s="72"/>
    </row>
    <row r="11" ht="26.25" customHeight="1" spans="1:3">
      <c r="A11" s="71"/>
      <c r="B11" s="71"/>
      <c r="C11" s="72"/>
    </row>
    <row r="12" ht="26.25" customHeight="1" spans="1:3">
      <c r="A12" s="71"/>
      <c r="B12" s="71"/>
      <c r="C12" s="72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511805555555556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Q17" sqref="Q17"/>
    </sheetView>
  </sheetViews>
  <sheetFormatPr defaultColWidth="10" defaultRowHeight="13.5" outlineLevelRow="4" outlineLevelCol="4"/>
  <cols>
    <col min="1" max="1" width="9.84166666666667" customWidth="1"/>
    <col min="2" max="2" width="7.98333333333333" customWidth="1"/>
    <col min="3" max="4" width="22.6666666666667" customWidth="1"/>
    <col min="5" max="5" width="24.8" customWidth="1"/>
  </cols>
  <sheetData>
    <row r="1" ht="14.3" customHeight="1" spans="1:5">
      <c r="A1" s="57"/>
      <c r="B1" s="57"/>
      <c r="C1" s="57"/>
      <c r="D1" s="57"/>
      <c r="E1" s="57"/>
    </row>
    <row r="2" ht="39.85" customHeight="1" spans="1:5">
      <c r="A2" s="58" t="s">
        <v>337</v>
      </c>
      <c r="B2" s="58"/>
      <c r="C2" s="58"/>
      <c r="D2" s="58"/>
      <c r="E2" s="58"/>
    </row>
    <row r="3" ht="22.75" customHeight="1" spans="1:5">
      <c r="A3" s="59"/>
      <c r="B3" s="59"/>
      <c r="C3" s="59"/>
      <c r="D3" s="59"/>
      <c r="E3" s="60" t="s">
        <v>32</v>
      </c>
    </row>
    <row r="4" ht="22.75" customHeight="1" spans="1:5">
      <c r="A4" s="61" t="s">
        <v>204</v>
      </c>
      <c r="B4" s="61" t="s">
        <v>165</v>
      </c>
      <c r="C4" s="61" t="s">
        <v>338</v>
      </c>
      <c r="D4" s="61" t="s">
        <v>339</v>
      </c>
      <c r="E4" s="61" t="s">
        <v>340</v>
      </c>
    </row>
    <row r="5" ht="22.75" customHeight="1" spans="1:5">
      <c r="A5" s="62"/>
      <c r="B5" s="63"/>
      <c r="C5" s="63"/>
      <c r="D5" s="63"/>
      <c r="E5" s="63"/>
    </row>
  </sheetData>
  <mergeCells count="1">
    <mergeCell ref="A2:E2"/>
  </mergeCells>
  <pageMargins left="0.708333333333333" right="0.590277777777778" top="0.747916666666667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F33" sqref="F33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49" t="s">
        <v>341</v>
      </c>
      <c r="B1" s="49"/>
    </row>
    <row r="2" customFormat="1" spans="1:1">
      <c r="A2" s="50" t="s">
        <v>342</v>
      </c>
    </row>
    <row r="3" ht="15" customHeight="1" spans="1:2">
      <c r="A3" s="51" t="s">
        <v>35</v>
      </c>
      <c r="B3" s="52" t="s">
        <v>36</v>
      </c>
    </row>
    <row r="4" spans="1:2">
      <c r="A4" s="51"/>
      <c r="B4" s="52"/>
    </row>
    <row r="5" spans="1:2">
      <c r="A5" s="45" t="s">
        <v>343</v>
      </c>
      <c r="B5" s="52">
        <v>1</v>
      </c>
    </row>
    <row r="6" spans="1:2">
      <c r="A6" s="53" t="s">
        <v>344</v>
      </c>
      <c r="B6" s="54"/>
    </row>
    <row r="7" spans="1:2">
      <c r="A7" s="55" t="s">
        <v>345</v>
      </c>
      <c r="B7" s="54"/>
    </row>
    <row r="8" spans="1:2">
      <c r="A8" s="55"/>
      <c r="B8" s="54"/>
    </row>
    <row r="9" spans="1:2">
      <c r="A9" s="55"/>
      <c r="B9" s="54"/>
    </row>
    <row r="10" spans="1:2">
      <c r="A10" s="55"/>
      <c r="B10" s="54"/>
    </row>
    <row r="11" spans="1:2">
      <c r="A11" s="55"/>
      <c r="B11" s="54"/>
    </row>
    <row r="12" spans="1:2">
      <c r="A12" s="55"/>
      <c r="B12" s="54"/>
    </row>
    <row r="13" spans="1:2">
      <c r="A13" s="55"/>
      <c r="B13" s="54"/>
    </row>
    <row r="14" spans="1:2">
      <c r="A14" s="55"/>
      <c r="B14" s="54"/>
    </row>
    <row r="15" spans="1:2">
      <c r="A15" s="55"/>
      <c r="B15" s="54"/>
    </row>
    <row r="16" customFormat="1" spans="1:1">
      <c r="A16" s="56" t="s">
        <v>346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S19" sqref="S19"/>
    </sheetView>
  </sheetViews>
  <sheetFormatPr defaultColWidth="9" defaultRowHeight="13.5"/>
  <cols>
    <col min="2" max="2" width="9.625"/>
    <col min="4" max="16" width="5.75" customWidth="1"/>
  </cols>
  <sheetData>
    <row r="1" ht="18.75" spans="1:16">
      <c r="A1" s="1" t="s">
        <v>347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1" ht="14.25" spans="1:1">
      <c r="A2" s="2" t="s">
        <v>348</v>
      </c>
    </row>
    <row r="3" ht="33" customHeight="1" spans="1:16">
      <c r="A3" s="3" t="s">
        <v>349</v>
      </c>
      <c r="B3" s="27" t="s">
        <v>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ht="36" customHeight="1" spans="1:16">
      <c r="A4" s="3" t="s">
        <v>350</v>
      </c>
      <c r="B4" s="27" t="s">
        <v>351</v>
      </c>
      <c r="C4" s="28"/>
      <c r="D4" s="28"/>
      <c r="E4" s="28"/>
      <c r="F4" s="3" t="s">
        <v>352</v>
      </c>
      <c r="G4" s="3"/>
      <c r="H4" s="3"/>
      <c r="I4" s="3"/>
      <c r="J4" s="182" t="s">
        <v>353</v>
      </c>
      <c r="K4" s="28"/>
      <c r="L4" s="28"/>
      <c r="M4" s="28"/>
      <c r="N4" s="28"/>
      <c r="O4" s="28"/>
      <c r="P4" s="28"/>
    </row>
    <row r="5" ht="36" customHeight="1" spans="1:16">
      <c r="A5" s="3" t="s">
        <v>354</v>
      </c>
      <c r="B5" s="3" t="s">
        <v>355</v>
      </c>
      <c r="C5" s="3"/>
      <c r="D5" s="27" t="s">
        <v>356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ht="36" customHeight="1" spans="1:16">
      <c r="A6" s="3"/>
      <c r="B6" s="3" t="s">
        <v>357</v>
      </c>
      <c r="C6" s="3"/>
      <c r="D6" s="41" t="s">
        <v>358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ht="36" customHeight="1" spans="1:16">
      <c r="A7" s="3"/>
      <c r="B7" s="3" t="s">
        <v>359</v>
      </c>
      <c r="C7" s="3"/>
      <c r="D7" s="43" t="s">
        <v>360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ht="36" customHeight="1" spans="1:16">
      <c r="A8" s="3"/>
      <c r="B8" s="3" t="s">
        <v>361</v>
      </c>
      <c r="C8" s="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ht="36" customHeight="1" spans="1:16">
      <c r="A9" s="3" t="s">
        <v>362</v>
      </c>
      <c r="B9" s="3" t="s">
        <v>363</v>
      </c>
      <c r="C9" s="3"/>
      <c r="D9" s="43" t="s">
        <v>364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ht="36" customHeight="1" spans="1:16">
      <c r="A10" s="3"/>
      <c r="B10" s="45" t="s">
        <v>365</v>
      </c>
      <c r="C10" s="45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ht="36" customHeight="1" spans="1:16">
      <c r="A11" s="3"/>
      <c r="B11" s="45" t="s">
        <v>366</v>
      </c>
      <c r="C11" s="45"/>
      <c r="D11" s="3" t="s">
        <v>367</v>
      </c>
      <c r="E11" s="3"/>
      <c r="F11" s="3"/>
      <c r="G11" s="3"/>
      <c r="H11" s="3" t="s">
        <v>368</v>
      </c>
      <c r="I11" s="3"/>
      <c r="J11" s="3"/>
      <c r="K11" s="3"/>
      <c r="L11" s="3" t="s">
        <v>369</v>
      </c>
      <c r="M11" s="3"/>
      <c r="N11" s="3"/>
      <c r="O11" s="3"/>
      <c r="P11" s="3" t="s">
        <v>370</v>
      </c>
    </row>
    <row r="12" ht="36" customHeight="1" spans="1:16">
      <c r="A12" s="3"/>
      <c r="B12" s="46">
        <f>[5]表13!$B$12+[6]表13!$B$12+[7]表13!$B$12+[8]表13!$B$12</f>
        <v>63</v>
      </c>
      <c r="C12" s="46"/>
      <c r="D12" s="5">
        <f>[5]表13!$D$12+[6]表13!$D$12+[7]表13!$D$12+[8]表13!$D$12</f>
        <v>82</v>
      </c>
      <c r="E12" s="5"/>
      <c r="F12" s="5"/>
      <c r="G12" s="5"/>
      <c r="H12" s="5">
        <f>[5]表13!$H$12</f>
        <v>13</v>
      </c>
      <c r="I12" s="5"/>
      <c r="J12" s="5"/>
      <c r="K12" s="5"/>
      <c r="L12" s="5">
        <f>[5]表13!$L$12+[6]表13!$L$12+[7]表13!$L$12+[8]表13!$L$12</f>
        <v>49</v>
      </c>
      <c r="M12" s="5"/>
      <c r="N12" s="5"/>
      <c r="O12" s="5"/>
      <c r="P12" s="5">
        <f>[5]表13!$P$12+[6]表13!$P$12+[7]表13!$P$12+[8]表13!$P$12</f>
        <v>22</v>
      </c>
    </row>
    <row r="13" ht="36" customHeight="1" spans="1:16">
      <c r="A13" s="3" t="s">
        <v>371</v>
      </c>
      <c r="B13" s="41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ht="36" customHeight="1" spans="1:16">
      <c r="A14" s="3" t="s">
        <v>372</v>
      </c>
      <c r="B14" s="3" t="s">
        <v>373</v>
      </c>
      <c r="C14" s="3" t="s">
        <v>374</v>
      </c>
      <c r="D14" s="3"/>
      <c r="E14" s="3"/>
      <c r="F14" s="3"/>
      <c r="G14" s="3" t="s">
        <v>375</v>
      </c>
      <c r="H14" s="3"/>
      <c r="I14" s="3"/>
      <c r="J14" s="3"/>
      <c r="K14" s="3" t="s">
        <v>376</v>
      </c>
      <c r="L14" s="3"/>
      <c r="M14" s="3"/>
      <c r="N14" s="3"/>
      <c r="O14" s="3" t="s">
        <v>377</v>
      </c>
      <c r="P14" s="3"/>
    </row>
    <row r="15" ht="36" customHeight="1" spans="1:16">
      <c r="A15" s="3"/>
      <c r="B15" s="7">
        <f>[5]表13!$B$15+[6]表13!$B$15+[7]表13!$B$15+[8]表13!$B$15</f>
        <v>13852.26</v>
      </c>
      <c r="C15" s="7"/>
      <c r="D15" s="7"/>
      <c r="E15" s="7"/>
      <c r="F15" s="7"/>
      <c r="G15" s="7">
        <f>[5]表13!$G$15+[6]表13!$G$15+[7]表13!$G$15+[8]表13!$G$15</f>
        <v>16159.58</v>
      </c>
      <c r="H15" s="7"/>
      <c r="I15" s="7"/>
      <c r="J15" s="7"/>
      <c r="K15" s="47">
        <v>1</v>
      </c>
      <c r="L15" s="28"/>
      <c r="M15" s="28"/>
      <c r="N15" s="28"/>
      <c r="O15" s="7"/>
      <c r="P15" s="7"/>
    </row>
    <row r="16" ht="36" customHeight="1" spans="1:16">
      <c r="A16" s="3" t="s">
        <v>378</v>
      </c>
      <c r="B16" s="3" t="s">
        <v>379</v>
      </c>
      <c r="C16" s="3"/>
      <c r="D16" s="3"/>
      <c r="E16" s="3"/>
      <c r="F16" s="3"/>
      <c r="G16" s="3"/>
      <c r="H16" s="3"/>
      <c r="I16" s="3" t="s">
        <v>380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381</v>
      </c>
      <c r="C17" s="3"/>
      <c r="D17" s="3"/>
      <c r="E17" s="7">
        <f>[5]表13!$E$17+[6]表13!$E$17+[7]表13!$E$17+[8]表13!$E$17</f>
        <v>13434</v>
      </c>
      <c r="F17" s="7"/>
      <c r="G17" s="7"/>
      <c r="H17" s="7"/>
      <c r="I17" s="3" t="s">
        <v>213</v>
      </c>
      <c r="J17" s="3"/>
      <c r="K17" s="3"/>
      <c r="L17" s="3"/>
      <c r="M17" s="3"/>
      <c r="N17" s="7">
        <v>2465.45</v>
      </c>
      <c r="O17" s="7"/>
      <c r="P17" s="7"/>
    </row>
    <row r="18" ht="36" customHeight="1" spans="1:16">
      <c r="A18" s="3"/>
      <c r="B18" s="3" t="s">
        <v>382</v>
      </c>
      <c r="C18" s="3"/>
      <c r="D18" s="3"/>
      <c r="E18" s="7">
        <f>[5]表13!$E$18+[6]表13!$E$18+[7]表13!$E$18+[8]表13!$E$18</f>
        <v>5021.65</v>
      </c>
      <c r="F18" s="7"/>
      <c r="G18" s="7"/>
      <c r="H18" s="7"/>
      <c r="I18" s="3" t="s">
        <v>214</v>
      </c>
      <c r="J18" s="3"/>
      <c r="K18" s="3"/>
      <c r="L18" s="3"/>
      <c r="M18" s="3"/>
      <c r="N18" s="7">
        <v>84.72</v>
      </c>
      <c r="O18" s="7"/>
      <c r="P18" s="7"/>
    </row>
    <row r="19" ht="36" customHeight="1" spans="1:16">
      <c r="A19" s="3"/>
      <c r="B19" s="3" t="s">
        <v>383</v>
      </c>
      <c r="C19" s="3"/>
      <c r="D19" s="3"/>
      <c r="E19" s="7"/>
      <c r="F19" s="7"/>
      <c r="G19" s="7"/>
      <c r="H19" s="7"/>
      <c r="I19" s="3" t="s">
        <v>384</v>
      </c>
      <c r="J19" s="3"/>
      <c r="K19" s="3"/>
      <c r="L19" s="3"/>
      <c r="M19" s="3"/>
      <c r="N19" s="7">
        <f>[5]表13!$N$19+[6]表13!$N$19+[7]表13!$N$19+[8]表13!$N$19</f>
        <v>15905.48</v>
      </c>
      <c r="O19" s="7"/>
      <c r="P19" s="7"/>
    </row>
    <row r="20" ht="36" customHeight="1" spans="1:16">
      <c r="A20" s="3"/>
      <c r="B20" s="3" t="s">
        <v>385</v>
      </c>
      <c r="C20" s="3"/>
      <c r="D20" s="3"/>
      <c r="E20" s="7">
        <f>SUM(E17:E19)</f>
        <v>18455.65</v>
      </c>
      <c r="F20" s="7"/>
      <c r="G20" s="7"/>
      <c r="H20" s="7"/>
      <c r="I20" s="3" t="s">
        <v>386</v>
      </c>
      <c r="J20" s="3"/>
      <c r="K20" s="3"/>
      <c r="L20" s="3"/>
      <c r="M20" s="3"/>
      <c r="N20" s="7">
        <f>SUM(N17:N19)</f>
        <v>18455.65</v>
      </c>
      <c r="O20" s="7"/>
      <c r="P20" s="7"/>
    </row>
    <row r="21" ht="36" customHeight="1" spans="1:16">
      <c r="A21" s="3" t="s">
        <v>387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ht="36" customHeight="1" spans="1:16">
      <c r="A22" s="3" t="s">
        <v>388</v>
      </c>
      <c r="B22" s="3" t="s">
        <v>389</v>
      </c>
      <c r="C22" s="3"/>
      <c r="D22" s="3" t="s">
        <v>390</v>
      </c>
      <c r="E22" s="3"/>
      <c r="F22" s="3"/>
      <c r="G22" s="3"/>
      <c r="H22" s="3"/>
      <c r="I22" s="3"/>
      <c r="J22" s="3"/>
      <c r="K22" s="3"/>
      <c r="L22" s="3"/>
      <c r="M22" s="3" t="s">
        <v>391</v>
      </c>
      <c r="N22" s="3"/>
      <c r="O22" s="3"/>
      <c r="P22" s="3"/>
    </row>
    <row r="23" ht="25" customHeight="1" spans="1:16">
      <c r="A23" s="26" t="s">
        <v>392</v>
      </c>
      <c r="B23" s="27" t="s">
        <v>393</v>
      </c>
      <c r="C23" s="28"/>
      <c r="D23" s="27" t="s">
        <v>394</v>
      </c>
      <c r="E23" s="28"/>
      <c r="F23" s="28"/>
      <c r="G23" s="28"/>
      <c r="H23" s="28"/>
      <c r="I23" s="28"/>
      <c r="J23" s="28"/>
      <c r="K23" s="28"/>
      <c r="L23" s="28"/>
      <c r="M23" s="48">
        <v>1</v>
      </c>
      <c r="N23" s="26"/>
      <c r="O23" s="26"/>
      <c r="P23" s="26"/>
    </row>
    <row r="24" ht="25" customHeight="1" spans="1:16">
      <c r="A24" s="25" t="s">
        <v>395</v>
      </c>
      <c r="B24" s="27" t="s">
        <v>396</v>
      </c>
      <c r="C24" s="28"/>
      <c r="D24" s="27" t="s">
        <v>397</v>
      </c>
      <c r="E24" s="28"/>
      <c r="F24" s="28"/>
      <c r="G24" s="28"/>
      <c r="H24" s="28"/>
      <c r="I24" s="28"/>
      <c r="J24" s="28"/>
      <c r="K24" s="28"/>
      <c r="L24" s="28"/>
      <c r="M24" s="27" t="s">
        <v>398</v>
      </c>
      <c r="N24" s="28"/>
      <c r="O24" s="28"/>
      <c r="P24" s="28"/>
    </row>
    <row r="25" ht="25" customHeight="1" spans="1:16">
      <c r="A25" s="25" t="s">
        <v>399</v>
      </c>
      <c r="B25" s="27" t="s">
        <v>400</v>
      </c>
      <c r="C25" s="28"/>
      <c r="D25" s="27" t="s">
        <v>401</v>
      </c>
      <c r="E25" s="28"/>
      <c r="F25" s="28"/>
      <c r="G25" s="28"/>
      <c r="H25" s="28"/>
      <c r="I25" s="28"/>
      <c r="J25" s="28"/>
      <c r="K25" s="28"/>
      <c r="L25" s="28"/>
      <c r="M25" s="27" t="s">
        <v>402</v>
      </c>
      <c r="N25" s="28"/>
      <c r="O25" s="28"/>
      <c r="P25" s="28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P14" sqref="P14"/>
    </sheetView>
  </sheetViews>
  <sheetFormatPr defaultColWidth="9" defaultRowHeight="13.5"/>
  <cols>
    <col min="1" max="1" width="9" style="21"/>
    <col min="2" max="2" width="6.5" style="21" customWidth="1"/>
    <col min="3" max="3" width="9.625" style="21" customWidth="1"/>
    <col min="4" max="4" width="4.25" style="21" customWidth="1"/>
    <col min="5" max="5" width="0.375" style="21" hidden="1" customWidth="1"/>
    <col min="6" max="6" width="9" style="21"/>
    <col min="7" max="7" width="7.625" style="21" customWidth="1"/>
    <col min="8" max="8" width="5.75" style="21" customWidth="1"/>
    <col min="9" max="9" width="6.125" style="21" customWidth="1"/>
    <col min="10" max="10" width="6.75" style="21" customWidth="1"/>
    <col min="11" max="11" width="7.625" style="21" customWidth="1"/>
    <col min="12" max="16384" width="9" style="21"/>
  </cols>
  <sheetData>
    <row r="1" s="21" customFormat="1" ht="35" customHeight="1" spans="1:11">
      <c r="A1" s="22" t="s">
        <v>403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="21" customFormat="1" ht="14.25" spans="1:1">
      <c r="A2" s="23" t="s">
        <v>348</v>
      </c>
    </row>
    <row r="3" s="21" customFormat="1" ht="40" customHeight="1" spans="1:11">
      <c r="A3" s="24" t="s">
        <v>404</v>
      </c>
      <c r="B3" s="25" t="s">
        <v>208</v>
      </c>
      <c r="C3" s="26"/>
      <c r="D3" s="26"/>
      <c r="E3" s="26"/>
      <c r="F3" s="24" t="s">
        <v>405</v>
      </c>
      <c r="G3" s="24"/>
      <c r="H3" s="27" t="s">
        <v>406</v>
      </c>
      <c r="I3" s="28"/>
      <c r="J3" s="28"/>
      <c r="K3" s="28"/>
    </row>
    <row r="4" s="21" customFormat="1" ht="40" customHeight="1" spans="1:11">
      <c r="A4" s="24" t="s">
        <v>407</v>
      </c>
      <c r="B4" s="26"/>
      <c r="C4" s="26"/>
      <c r="D4" s="26"/>
      <c r="E4" s="26"/>
      <c r="F4" s="24" t="s">
        <v>408</v>
      </c>
      <c r="G4" s="24"/>
      <c r="H4" s="28"/>
      <c r="I4" s="28"/>
      <c r="J4" s="28"/>
      <c r="K4" s="28"/>
    </row>
    <row r="5" s="21" customFormat="1" ht="40" customHeight="1" spans="1:11">
      <c r="A5" s="24" t="s">
        <v>409</v>
      </c>
      <c r="B5" s="25" t="s">
        <v>410</v>
      </c>
      <c r="C5" s="26"/>
      <c r="D5" s="26"/>
      <c r="E5" s="26"/>
      <c r="F5" s="24" t="s">
        <v>411</v>
      </c>
      <c r="G5" s="24"/>
      <c r="H5" s="27" t="s">
        <v>406</v>
      </c>
      <c r="I5" s="28"/>
      <c r="J5" s="28"/>
      <c r="K5" s="28"/>
    </row>
    <row r="6" s="21" customFormat="1" ht="40" customHeight="1" spans="1:11">
      <c r="A6" s="24" t="s">
        <v>412</v>
      </c>
      <c r="B6" s="25" t="s">
        <v>413</v>
      </c>
      <c r="C6" s="26"/>
      <c r="D6" s="26"/>
      <c r="E6" s="26"/>
      <c r="F6" s="24" t="s">
        <v>414</v>
      </c>
      <c r="G6" s="24"/>
      <c r="H6" s="27" t="s">
        <v>406</v>
      </c>
      <c r="I6" s="28"/>
      <c r="J6" s="28"/>
      <c r="K6" s="28"/>
    </row>
    <row r="7" s="21" customFormat="1" ht="40" customHeight="1" spans="1:11">
      <c r="A7" s="24" t="s">
        <v>415</v>
      </c>
      <c r="B7" s="29" t="s">
        <v>416</v>
      </c>
      <c r="C7" s="28">
        <v>1115.4</v>
      </c>
      <c r="D7" s="28"/>
      <c r="E7" s="29" t="s">
        <v>417</v>
      </c>
      <c r="F7" s="29"/>
      <c r="G7" s="28"/>
      <c r="H7" s="28"/>
      <c r="I7" s="29" t="s">
        <v>418</v>
      </c>
      <c r="J7" s="29"/>
      <c r="K7" s="28"/>
    </row>
    <row r="8" s="21" customFormat="1" ht="40" customHeight="1" spans="1:11">
      <c r="A8" s="24" t="s">
        <v>419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="21" customFormat="1" ht="40" customHeight="1" spans="1:11">
      <c r="A9" s="24" t="s">
        <v>388</v>
      </c>
      <c r="B9" s="24" t="s">
        <v>389</v>
      </c>
      <c r="C9" s="24"/>
      <c r="D9" s="24" t="s">
        <v>390</v>
      </c>
      <c r="E9" s="24"/>
      <c r="F9" s="24"/>
      <c r="G9" s="24"/>
      <c r="H9" s="24"/>
      <c r="I9" s="24"/>
      <c r="J9" s="24" t="s">
        <v>420</v>
      </c>
      <c r="K9" s="24"/>
    </row>
    <row r="10" s="21" customFormat="1" ht="40" customHeight="1" spans="1:11">
      <c r="A10" s="25" t="s">
        <v>421</v>
      </c>
      <c r="B10" s="31" t="s">
        <v>393</v>
      </c>
      <c r="C10" s="31"/>
      <c r="D10" s="32" t="s">
        <v>422</v>
      </c>
      <c r="E10" s="32"/>
      <c r="F10" s="32"/>
      <c r="G10" s="32"/>
      <c r="H10" s="32"/>
      <c r="I10" s="32"/>
      <c r="J10" s="38" t="s">
        <v>423</v>
      </c>
      <c r="K10" s="39"/>
    </row>
    <row r="11" s="21" customFormat="1" ht="40" customHeight="1" spans="1:11">
      <c r="A11" s="26"/>
      <c r="B11" s="31" t="s">
        <v>424</v>
      </c>
      <c r="C11" s="31"/>
      <c r="D11" s="32" t="s">
        <v>425</v>
      </c>
      <c r="E11" s="32"/>
      <c r="F11" s="32"/>
      <c r="G11" s="32"/>
      <c r="H11" s="32"/>
      <c r="I11" s="32"/>
      <c r="J11" s="38" t="s">
        <v>426</v>
      </c>
      <c r="K11" s="39"/>
    </row>
    <row r="12" s="21" customFormat="1" ht="40" customHeight="1" spans="1:11">
      <c r="A12" s="26"/>
      <c r="B12" s="31" t="s">
        <v>427</v>
      </c>
      <c r="C12" s="31"/>
      <c r="D12" s="32" t="s">
        <v>428</v>
      </c>
      <c r="E12" s="32"/>
      <c r="F12" s="32"/>
      <c r="G12" s="32"/>
      <c r="H12" s="32"/>
      <c r="I12" s="32"/>
      <c r="J12" s="38" t="s">
        <v>426</v>
      </c>
      <c r="K12" s="39"/>
    </row>
    <row r="13" s="21" customFormat="1" ht="40" customHeight="1" spans="1:11">
      <c r="A13" s="26"/>
      <c r="B13" s="31"/>
      <c r="C13" s="31"/>
      <c r="D13" s="32" t="s">
        <v>429</v>
      </c>
      <c r="E13" s="32"/>
      <c r="F13" s="32"/>
      <c r="G13" s="32"/>
      <c r="H13" s="32"/>
      <c r="I13" s="32"/>
      <c r="J13" s="38" t="s">
        <v>426</v>
      </c>
      <c r="K13" s="39"/>
    </row>
    <row r="14" s="21" customFormat="1" ht="40" customHeight="1" spans="1:11">
      <c r="A14" s="26"/>
      <c r="B14" s="31" t="s">
        <v>430</v>
      </c>
      <c r="C14" s="31"/>
      <c r="D14" s="32" t="s">
        <v>431</v>
      </c>
      <c r="E14" s="32"/>
      <c r="F14" s="32"/>
      <c r="G14" s="32"/>
      <c r="H14" s="32"/>
      <c r="I14" s="32"/>
      <c r="J14" s="38" t="s">
        <v>432</v>
      </c>
      <c r="K14" s="39"/>
    </row>
    <row r="15" s="21" customFormat="1" ht="40" customHeight="1" spans="1:11">
      <c r="A15" s="25" t="s">
        <v>433</v>
      </c>
      <c r="B15" s="31" t="s">
        <v>396</v>
      </c>
      <c r="C15" s="31"/>
      <c r="D15" s="32" t="s">
        <v>434</v>
      </c>
      <c r="E15" s="32"/>
      <c r="F15" s="32"/>
      <c r="G15" s="32"/>
      <c r="H15" s="32"/>
      <c r="I15" s="32"/>
      <c r="J15" s="38" t="s">
        <v>435</v>
      </c>
      <c r="K15" s="39"/>
    </row>
    <row r="16" s="21" customFormat="1" ht="40" customHeight="1" spans="1:11">
      <c r="A16" s="26"/>
      <c r="B16" s="31" t="s">
        <v>436</v>
      </c>
      <c r="C16" s="31"/>
      <c r="D16" s="32" t="s">
        <v>437</v>
      </c>
      <c r="E16" s="32"/>
      <c r="F16" s="32"/>
      <c r="G16" s="32"/>
      <c r="H16" s="32"/>
      <c r="I16" s="32"/>
      <c r="J16" s="38" t="s">
        <v>423</v>
      </c>
      <c r="K16" s="39"/>
    </row>
    <row r="17" s="21" customFormat="1" ht="75" customHeight="1" spans="1:11">
      <c r="A17" s="33" t="s">
        <v>399</v>
      </c>
      <c r="B17" s="34" t="s">
        <v>400</v>
      </c>
      <c r="C17" s="35"/>
      <c r="D17" s="36" t="s">
        <v>438</v>
      </c>
      <c r="E17" s="37"/>
      <c r="F17" s="37"/>
      <c r="G17" s="37"/>
      <c r="H17" s="37"/>
      <c r="I17" s="40"/>
      <c r="J17" s="38" t="s">
        <v>426</v>
      </c>
      <c r="K17" s="39"/>
    </row>
  </sheetData>
  <mergeCells count="4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D12:I12"/>
    <mergeCell ref="J12:K12"/>
    <mergeCell ref="D13:I13"/>
    <mergeCell ref="J13:K13"/>
    <mergeCell ref="B14:C14"/>
    <mergeCell ref="D14:I14"/>
    <mergeCell ref="J14:K14"/>
    <mergeCell ref="B15:C15"/>
    <mergeCell ref="D15:I15"/>
    <mergeCell ref="J15:K15"/>
    <mergeCell ref="B16:C16"/>
    <mergeCell ref="D16:I16"/>
    <mergeCell ref="J16:K16"/>
    <mergeCell ref="B17:C17"/>
    <mergeCell ref="D17:I17"/>
    <mergeCell ref="J17:K17"/>
    <mergeCell ref="A10:A14"/>
    <mergeCell ref="A15:A16"/>
    <mergeCell ref="B12:C1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R10" sqref="R10"/>
    </sheetView>
  </sheetViews>
  <sheetFormatPr defaultColWidth="9" defaultRowHeight="13.5"/>
  <sheetData>
    <row r="1" ht="18.75" spans="1:11">
      <c r="A1" s="1" t="s">
        <v>403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348</v>
      </c>
    </row>
    <row r="3" ht="46" customHeight="1" spans="1:11">
      <c r="A3" s="3" t="s">
        <v>404</v>
      </c>
      <c r="B3" s="4" t="s">
        <v>439</v>
      </c>
      <c r="C3" s="5"/>
      <c r="D3" s="5"/>
      <c r="E3" s="5"/>
      <c r="F3" s="3" t="s">
        <v>405</v>
      </c>
      <c r="G3" s="3"/>
      <c r="H3" s="6" t="s">
        <v>440</v>
      </c>
      <c r="I3" s="7"/>
      <c r="J3" s="7"/>
      <c r="K3" s="7"/>
    </row>
    <row r="4" ht="46" customHeight="1" spans="1:11">
      <c r="A4" s="3" t="s">
        <v>407</v>
      </c>
      <c r="B4" s="5"/>
      <c r="C4" s="5"/>
      <c r="D4" s="5"/>
      <c r="E4" s="5"/>
      <c r="F4" s="3" t="s">
        <v>408</v>
      </c>
      <c r="G4" s="3"/>
      <c r="H4" s="7"/>
      <c r="I4" s="7"/>
      <c r="J4" s="7"/>
      <c r="K4" s="7"/>
    </row>
    <row r="5" ht="46" customHeight="1" spans="1:11">
      <c r="A5" s="3" t="s">
        <v>409</v>
      </c>
      <c r="B5" s="4" t="s">
        <v>410</v>
      </c>
      <c r="C5" s="5"/>
      <c r="D5" s="5"/>
      <c r="E5" s="5"/>
      <c r="F5" s="3" t="s">
        <v>411</v>
      </c>
      <c r="G5" s="3"/>
      <c r="H5" s="6" t="s">
        <v>441</v>
      </c>
      <c r="I5" s="7"/>
      <c r="J5" s="7"/>
      <c r="K5" s="7"/>
    </row>
    <row r="6" ht="46" customHeight="1" spans="1:11">
      <c r="A6" s="3" t="s">
        <v>412</v>
      </c>
      <c r="B6" s="4" t="s">
        <v>413</v>
      </c>
      <c r="C6" s="5"/>
      <c r="D6" s="5"/>
      <c r="E6" s="5"/>
      <c r="F6" s="3" t="s">
        <v>414</v>
      </c>
      <c r="G6" s="3"/>
      <c r="H6" s="6" t="s">
        <v>442</v>
      </c>
      <c r="I6" s="7"/>
      <c r="J6" s="7"/>
      <c r="K6" s="7"/>
    </row>
    <row r="7" ht="46" customHeight="1" spans="1:11">
      <c r="A7" s="3" t="s">
        <v>415</v>
      </c>
      <c r="B7" s="8" t="s">
        <v>416</v>
      </c>
      <c r="C7" s="7">
        <v>2093</v>
      </c>
      <c r="D7" s="7"/>
      <c r="E7" s="8" t="s">
        <v>417</v>
      </c>
      <c r="F7" s="8"/>
      <c r="G7" s="7">
        <v>1784</v>
      </c>
      <c r="H7" s="7"/>
      <c r="I7" s="8" t="s">
        <v>418</v>
      </c>
      <c r="J7" s="8"/>
      <c r="K7" s="7">
        <v>309</v>
      </c>
    </row>
    <row r="8" ht="46" customHeight="1" spans="1:11">
      <c r="A8" s="3" t="s">
        <v>419</v>
      </c>
      <c r="B8" s="6" t="s">
        <v>443</v>
      </c>
      <c r="C8" s="5"/>
      <c r="D8" s="5"/>
      <c r="E8" s="5"/>
      <c r="F8" s="5"/>
      <c r="G8" s="5"/>
      <c r="H8" s="5"/>
      <c r="I8" s="5"/>
      <c r="J8" s="5"/>
      <c r="K8" s="5"/>
    </row>
    <row r="9" ht="46" customHeight="1" spans="1:11">
      <c r="A9" s="3" t="s">
        <v>388</v>
      </c>
      <c r="B9" s="3" t="s">
        <v>389</v>
      </c>
      <c r="C9" s="3"/>
      <c r="D9" s="3" t="s">
        <v>390</v>
      </c>
      <c r="E9" s="3"/>
      <c r="F9" s="3"/>
      <c r="G9" s="3"/>
      <c r="H9" s="3"/>
      <c r="I9" s="3"/>
      <c r="J9" s="3" t="s">
        <v>420</v>
      </c>
      <c r="K9" s="3"/>
    </row>
    <row r="10" ht="46" customHeight="1" spans="1:11">
      <c r="A10" s="5" t="s">
        <v>392</v>
      </c>
      <c r="B10" s="6" t="s">
        <v>393</v>
      </c>
      <c r="C10" s="7"/>
      <c r="D10" s="15" t="s">
        <v>444</v>
      </c>
      <c r="E10" s="16"/>
      <c r="F10" s="16"/>
      <c r="G10" s="16"/>
      <c r="H10" s="16"/>
      <c r="I10" s="17"/>
      <c r="J10" s="18" t="s">
        <v>445</v>
      </c>
      <c r="K10" s="19"/>
    </row>
    <row r="11" ht="46" customHeight="1" spans="1:11">
      <c r="A11" s="4" t="s">
        <v>395</v>
      </c>
      <c r="B11" s="6" t="s">
        <v>396</v>
      </c>
      <c r="C11" s="7"/>
      <c r="D11" s="15" t="s">
        <v>446</v>
      </c>
      <c r="E11" s="16"/>
      <c r="F11" s="16"/>
      <c r="G11" s="16"/>
      <c r="H11" s="16"/>
      <c r="I11" s="17"/>
      <c r="J11" s="18" t="s">
        <v>447</v>
      </c>
      <c r="K11" s="19"/>
    </row>
    <row r="12" ht="46" customHeight="1" spans="1:11">
      <c r="A12" s="4" t="s">
        <v>399</v>
      </c>
      <c r="B12" s="6" t="s">
        <v>400</v>
      </c>
      <c r="C12" s="7"/>
      <c r="D12" s="15" t="s">
        <v>401</v>
      </c>
      <c r="E12" s="16"/>
      <c r="F12" s="16"/>
      <c r="G12" s="16"/>
      <c r="H12" s="16"/>
      <c r="I12" s="17"/>
      <c r="J12" s="20" t="s">
        <v>448</v>
      </c>
      <c r="K12" s="19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11"/>
      <c r="K14" s="11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S10" sqref="S10"/>
    </sheetView>
  </sheetViews>
  <sheetFormatPr defaultColWidth="9" defaultRowHeight="13.5"/>
  <sheetData>
    <row r="1" ht="37" customHeight="1" spans="1:11">
      <c r="A1" s="1" t="s">
        <v>403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348</v>
      </c>
    </row>
    <row r="3" ht="46" customHeight="1" spans="1:11">
      <c r="A3" s="3" t="s">
        <v>404</v>
      </c>
      <c r="B3" s="6" t="s">
        <v>449</v>
      </c>
      <c r="C3" s="7"/>
      <c r="D3" s="7"/>
      <c r="E3" s="7"/>
      <c r="F3" s="3" t="s">
        <v>405</v>
      </c>
      <c r="G3" s="3"/>
      <c r="H3" s="6" t="s">
        <v>450</v>
      </c>
      <c r="I3" s="7"/>
      <c r="J3" s="7"/>
      <c r="K3" s="7"/>
    </row>
    <row r="4" ht="46" customHeight="1" spans="1:11">
      <c r="A4" s="3" t="s">
        <v>407</v>
      </c>
      <c r="B4" s="6" t="s">
        <v>450</v>
      </c>
      <c r="C4" s="7"/>
      <c r="D4" s="7"/>
      <c r="E4" s="7"/>
      <c r="F4" s="3" t="s">
        <v>408</v>
      </c>
      <c r="G4" s="3"/>
      <c r="H4" s="6" t="s">
        <v>450</v>
      </c>
      <c r="I4" s="7"/>
      <c r="J4" s="7"/>
      <c r="K4" s="7"/>
    </row>
    <row r="5" ht="46" customHeight="1" spans="1:11">
      <c r="A5" s="3" t="s">
        <v>409</v>
      </c>
      <c r="B5" s="6" t="s">
        <v>451</v>
      </c>
      <c r="C5" s="7"/>
      <c r="D5" s="7"/>
      <c r="E5" s="7"/>
      <c r="F5" s="3" t="s">
        <v>411</v>
      </c>
      <c r="G5" s="3"/>
      <c r="H5" s="6" t="s">
        <v>452</v>
      </c>
      <c r="I5" s="7"/>
      <c r="J5" s="7"/>
      <c r="K5" s="7"/>
    </row>
    <row r="6" ht="46" customHeight="1" spans="1:11">
      <c r="A6" s="3" t="s">
        <v>412</v>
      </c>
      <c r="B6" s="6" t="s">
        <v>413</v>
      </c>
      <c r="C6" s="7"/>
      <c r="D6" s="7"/>
      <c r="E6" s="7"/>
      <c r="F6" s="3" t="s">
        <v>414</v>
      </c>
      <c r="G6" s="3"/>
      <c r="H6" s="6" t="s">
        <v>453</v>
      </c>
      <c r="I6" s="7"/>
      <c r="J6" s="7"/>
      <c r="K6" s="7"/>
    </row>
    <row r="7" ht="46" customHeight="1" spans="1:11">
      <c r="A7" s="3" t="s">
        <v>415</v>
      </c>
      <c r="B7" s="8" t="s">
        <v>416</v>
      </c>
      <c r="C7" s="7">
        <v>2450</v>
      </c>
      <c r="D7" s="7"/>
      <c r="E7" s="8" t="s">
        <v>417</v>
      </c>
      <c r="F7" s="8"/>
      <c r="G7" s="7">
        <v>2450</v>
      </c>
      <c r="H7" s="7"/>
      <c r="I7" s="8" t="s">
        <v>418</v>
      </c>
      <c r="J7" s="8"/>
      <c r="K7" s="7"/>
    </row>
    <row r="8" ht="46" customHeight="1" spans="1:11">
      <c r="A8" s="3" t="s">
        <v>419</v>
      </c>
      <c r="B8" s="12" t="s">
        <v>454</v>
      </c>
      <c r="C8" s="13"/>
      <c r="D8" s="13"/>
      <c r="E8" s="13"/>
      <c r="F8" s="13"/>
      <c r="G8" s="13"/>
      <c r="H8" s="13"/>
      <c r="I8" s="13"/>
      <c r="J8" s="13"/>
      <c r="K8" s="13"/>
    </row>
    <row r="9" ht="46" customHeight="1" spans="1:11">
      <c r="A9" s="3" t="s">
        <v>388</v>
      </c>
      <c r="B9" s="3" t="s">
        <v>389</v>
      </c>
      <c r="C9" s="3"/>
      <c r="D9" s="3" t="s">
        <v>390</v>
      </c>
      <c r="E9" s="3"/>
      <c r="F9" s="3"/>
      <c r="G9" s="3"/>
      <c r="H9" s="3"/>
      <c r="I9" s="3"/>
      <c r="J9" s="3" t="s">
        <v>420</v>
      </c>
      <c r="K9" s="3"/>
    </row>
    <row r="10" ht="46" customHeight="1" spans="1:11">
      <c r="A10" s="14" t="s">
        <v>392</v>
      </c>
      <c r="B10" s="14" t="s">
        <v>393</v>
      </c>
      <c r="C10" s="7"/>
      <c r="D10" s="14" t="s">
        <v>455</v>
      </c>
      <c r="E10" s="7"/>
      <c r="F10" s="7"/>
      <c r="G10" s="7"/>
      <c r="H10" s="7"/>
      <c r="I10" s="7"/>
      <c r="J10" s="6" t="s">
        <v>456</v>
      </c>
      <c r="K10" s="7"/>
    </row>
    <row r="11" ht="46" customHeight="1" spans="1:11">
      <c r="A11" s="14" t="s">
        <v>436</v>
      </c>
      <c r="B11" s="14" t="s">
        <v>457</v>
      </c>
      <c r="C11" s="7"/>
      <c r="D11" s="14" t="s">
        <v>458</v>
      </c>
      <c r="E11" s="7"/>
      <c r="F11" s="7"/>
      <c r="G11" s="7"/>
      <c r="H11" s="7"/>
      <c r="I11" s="7"/>
      <c r="J11" s="6" t="s">
        <v>459</v>
      </c>
      <c r="K11" s="7"/>
    </row>
    <row r="12" ht="46" customHeight="1" spans="1:11">
      <c r="A12" s="14" t="s">
        <v>399</v>
      </c>
      <c r="B12" s="14" t="s">
        <v>400</v>
      </c>
      <c r="C12" s="7"/>
      <c r="D12" s="14" t="s">
        <v>460</v>
      </c>
      <c r="E12" s="7"/>
      <c r="F12" s="7"/>
      <c r="G12" s="7"/>
      <c r="H12" s="7"/>
      <c r="I12" s="7"/>
      <c r="J12" s="6" t="s">
        <v>459</v>
      </c>
      <c r="K12" s="7"/>
    </row>
  </sheetData>
  <mergeCells count="30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R5" sqref="R5"/>
    </sheetView>
  </sheetViews>
  <sheetFormatPr defaultColWidth="9" defaultRowHeight="13.5"/>
  <sheetData>
    <row r="1" ht="18.75" spans="1:11">
      <c r="A1" s="1" t="s">
        <v>403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348</v>
      </c>
    </row>
    <row r="3" ht="46" customHeight="1" spans="1:11">
      <c r="A3" s="3" t="s">
        <v>404</v>
      </c>
      <c r="B3" s="4" t="s">
        <v>461</v>
      </c>
      <c r="C3" s="5"/>
      <c r="D3" s="5"/>
      <c r="E3" s="5"/>
      <c r="F3" s="3" t="s">
        <v>405</v>
      </c>
      <c r="G3" s="3"/>
      <c r="H3" s="6" t="s">
        <v>462</v>
      </c>
      <c r="I3" s="7"/>
      <c r="J3" s="7"/>
      <c r="K3" s="7"/>
    </row>
    <row r="4" ht="46" customHeight="1" spans="1:11">
      <c r="A4" s="3" t="s">
        <v>407</v>
      </c>
      <c r="B4" s="6"/>
      <c r="C4" s="7"/>
      <c r="D4" s="7"/>
      <c r="E4" s="7"/>
      <c r="F4" s="3" t="s">
        <v>408</v>
      </c>
      <c r="G4" s="3"/>
      <c r="H4" s="7"/>
      <c r="I4" s="7"/>
      <c r="J4" s="7"/>
      <c r="K4" s="7"/>
    </row>
    <row r="5" ht="46" customHeight="1" spans="1:11">
      <c r="A5" s="3" t="s">
        <v>409</v>
      </c>
      <c r="B5" s="4" t="s">
        <v>463</v>
      </c>
      <c r="C5" s="5"/>
      <c r="D5" s="5"/>
      <c r="E5" s="5"/>
      <c r="F5" s="3" t="s">
        <v>411</v>
      </c>
      <c r="G5" s="3"/>
      <c r="H5" s="6" t="s">
        <v>464</v>
      </c>
      <c r="I5" s="7"/>
      <c r="J5" s="7"/>
      <c r="K5" s="7"/>
    </row>
    <row r="6" ht="46" customHeight="1" spans="1:11">
      <c r="A6" s="3" t="s">
        <v>412</v>
      </c>
      <c r="B6" s="4" t="s">
        <v>465</v>
      </c>
      <c r="C6" s="5"/>
      <c r="D6" s="5"/>
      <c r="E6" s="5"/>
      <c r="F6" s="3" t="s">
        <v>414</v>
      </c>
      <c r="G6" s="3"/>
      <c r="H6" s="7"/>
      <c r="I6" s="7"/>
      <c r="J6" s="7"/>
      <c r="K6" s="7"/>
    </row>
    <row r="7" ht="46" customHeight="1" spans="1:11">
      <c r="A7" s="3" t="s">
        <v>415</v>
      </c>
      <c r="B7" s="8" t="s">
        <v>416</v>
      </c>
      <c r="C7" s="7">
        <v>10377.48</v>
      </c>
      <c r="D7" s="7"/>
      <c r="E7" s="8" t="s">
        <v>417</v>
      </c>
      <c r="F7" s="8"/>
      <c r="G7" s="7">
        <v>8281</v>
      </c>
      <c r="H7" s="7"/>
      <c r="I7" s="8" t="s">
        <v>418</v>
      </c>
      <c r="J7" s="8"/>
      <c r="K7" s="7">
        <v>2096.48</v>
      </c>
    </row>
    <row r="8" ht="46" customHeight="1" spans="1:11">
      <c r="A8" s="3" t="s">
        <v>419</v>
      </c>
      <c r="B8" s="9" t="s">
        <v>466</v>
      </c>
      <c r="C8" s="10"/>
      <c r="D8" s="10"/>
      <c r="E8" s="10"/>
      <c r="F8" s="10"/>
      <c r="G8" s="10"/>
      <c r="H8" s="10"/>
      <c r="I8" s="10"/>
      <c r="J8" s="10"/>
      <c r="K8" s="10"/>
    </row>
    <row r="9" ht="46" customHeight="1" spans="1:11">
      <c r="A9" s="3" t="s">
        <v>388</v>
      </c>
      <c r="B9" s="3" t="s">
        <v>389</v>
      </c>
      <c r="C9" s="3"/>
      <c r="D9" s="3" t="s">
        <v>390</v>
      </c>
      <c r="E9" s="3"/>
      <c r="F9" s="3"/>
      <c r="G9" s="3"/>
      <c r="H9" s="3"/>
      <c r="I9" s="3"/>
      <c r="J9" s="3" t="s">
        <v>420</v>
      </c>
      <c r="K9" s="3"/>
    </row>
    <row r="10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11"/>
      <c r="K14" s="11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14" sqref="B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75" customWidth="1"/>
  </cols>
  <sheetData>
    <row r="1" ht="35.4" customHeight="1" spans="1:2">
      <c r="A1" s="57"/>
      <c r="B1" s="57"/>
    </row>
    <row r="2" ht="39.15" customHeight="1" spans="1:3">
      <c r="A2" s="57"/>
      <c r="B2" s="171" t="s">
        <v>10</v>
      </c>
      <c r="C2" s="171"/>
    </row>
    <row r="3" ht="29.35" customHeight="1" spans="1:3">
      <c r="A3" s="172"/>
      <c r="B3" s="173" t="s">
        <v>11</v>
      </c>
      <c r="C3" s="173" t="s">
        <v>12</v>
      </c>
    </row>
    <row r="4" ht="28.45" customHeight="1" spans="1:3">
      <c r="A4" s="165"/>
      <c r="B4" s="174" t="s">
        <v>13</v>
      </c>
      <c r="C4" s="89" t="s">
        <v>14</v>
      </c>
    </row>
    <row r="5" ht="28.45" customHeight="1" spans="1:3">
      <c r="A5" s="165"/>
      <c r="B5" s="174" t="s">
        <v>15</v>
      </c>
      <c r="C5" s="89" t="s">
        <v>16</v>
      </c>
    </row>
    <row r="6" ht="28.45" customHeight="1" spans="1:3">
      <c r="A6" s="165"/>
      <c r="B6" s="174" t="s">
        <v>17</v>
      </c>
      <c r="C6" s="89" t="s">
        <v>18</v>
      </c>
    </row>
    <row r="7" ht="28.45" customHeight="1" spans="1:3">
      <c r="A7" s="165"/>
      <c r="B7" s="174" t="s">
        <v>19</v>
      </c>
      <c r="C7" s="89"/>
    </row>
    <row r="8" ht="28.45" customHeight="1" spans="1:3">
      <c r="A8" s="165"/>
      <c r="B8" s="174" t="s">
        <v>20</v>
      </c>
      <c r="C8" s="89" t="s">
        <v>21</v>
      </c>
    </row>
    <row r="9" ht="28.45" customHeight="1" spans="1:3">
      <c r="A9" s="165"/>
      <c r="B9" s="174" t="s">
        <v>22</v>
      </c>
      <c r="C9" s="89" t="s">
        <v>23</v>
      </c>
    </row>
    <row r="10" ht="28.45" customHeight="1" spans="1:3">
      <c r="A10" s="165"/>
      <c r="B10" s="174" t="s">
        <v>24</v>
      </c>
      <c r="C10" s="89" t="s">
        <v>25</v>
      </c>
    </row>
    <row r="11" ht="28.45" customHeight="1" spans="1:3">
      <c r="A11" s="165"/>
      <c r="B11" s="174" t="s">
        <v>26</v>
      </c>
      <c r="C11" s="89" t="s">
        <v>27</v>
      </c>
    </row>
    <row r="12" ht="28.45" customHeight="1" spans="1:3">
      <c r="A12" s="165"/>
      <c r="B12" s="174" t="s">
        <v>28</v>
      </c>
      <c r="C12" s="89"/>
    </row>
    <row r="13" ht="28.45" customHeight="1" spans="1:3">
      <c r="A13" s="57"/>
      <c r="B13" s="174" t="s">
        <v>29</v>
      </c>
      <c r="C13" s="89"/>
    </row>
    <row r="14" ht="28.45" customHeight="1" spans="1:3">
      <c r="A14" s="57"/>
      <c r="B14" s="174" t="s">
        <v>30</v>
      </c>
      <c r="C14" s="89" t="s">
        <v>14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H12" sqref="H12"/>
    </sheetView>
  </sheetViews>
  <sheetFormatPr defaultColWidth="10" defaultRowHeight="13.5" outlineLevelCol="3"/>
  <cols>
    <col min="1" max="1" width="25.3666666666667" customWidth="1"/>
    <col min="2" max="2" width="16.6916666666667" customWidth="1"/>
    <col min="3" max="3" width="27.3583333333333" customWidth="1"/>
    <col min="4" max="4" width="14.5583333333333" customWidth="1"/>
    <col min="7" max="7" width="12.625"/>
  </cols>
  <sheetData>
    <row r="1" ht="14.3" customHeight="1" spans="1:4">
      <c r="A1" s="57"/>
      <c r="B1" s="57"/>
      <c r="C1" s="57"/>
      <c r="D1" s="57"/>
    </row>
    <row r="2" ht="27" customHeight="1" spans="1:4">
      <c r="A2" s="58" t="s">
        <v>31</v>
      </c>
      <c r="B2" s="58"/>
      <c r="C2" s="58"/>
      <c r="D2" s="58"/>
    </row>
    <row r="3" ht="22.75" customHeight="1" spans="1:4">
      <c r="A3" s="165"/>
      <c r="B3" s="165"/>
      <c r="C3" s="165"/>
      <c r="D3" s="166" t="s">
        <v>32</v>
      </c>
    </row>
    <row r="4" ht="22.75" customHeight="1" spans="1:4">
      <c r="A4" s="135" t="s">
        <v>33</v>
      </c>
      <c r="B4" s="135"/>
      <c r="C4" s="135" t="s">
        <v>34</v>
      </c>
      <c r="D4" s="135"/>
    </row>
    <row r="5" ht="22.75" customHeight="1" spans="1:4">
      <c r="A5" s="135" t="s">
        <v>35</v>
      </c>
      <c r="B5" s="135" t="s">
        <v>36</v>
      </c>
      <c r="C5" s="135" t="s">
        <v>35</v>
      </c>
      <c r="D5" s="135" t="s">
        <v>36</v>
      </c>
    </row>
    <row r="6" ht="20" customHeight="1" spans="1:4">
      <c r="A6" s="167" t="s">
        <v>37</v>
      </c>
      <c r="B6" s="145">
        <f>[1]表1!$B$6+[2]表1!$B$6+[3]表1!$B$6+[4]表1!$B$5</f>
        <v>184556539.23335</v>
      </c>
      <c r="C6" s="168" t="s">
        <v>38</v>
      </c>
      <c r="D6" s="145"/>
    </row>
    <row r="7" ht="20" customHeight="1" spans="1:4">
      <c r="A7" s="167" t="s">
        <v>39</v>
      </c>
      <c r="B7" s="145"/>
      <c r="C7" s="168" t="s">
        <v>40</v>
      </c>
      <c r="D7" s="145"/>
    </row>
    <row r="8" ht="20" customHeight="1" spans="1:4">
      <c r="A8" s="167" t="s">
        <v>41</v>
      </c>
      <c r="B8" s="145"/>
      <c r="C8" s="168" t="s">
        <v>42</v>
      </c>
      <c r="D8" s="145"/>
    </row>
    <row r="9" ht="20" customHeight="1" spans="1:4">
      <c r="A9" s="167" t="s">
        <v>43</v>
      </c>
      <c r="B9" s="145"/>
      <c r="C9" s="168" t="s">
        <v>44</v>
      </c>
      <c r="D9" s="145"/>
    </row>
    <row r="10" ht="20" customHeight="1" spans="1:4">
      <c r="A10" s="167" t="s">
        <v>45</v>
      </c>
      <c r="B10" s="145"/>
      <c r="C10" s="168" t="s">
        <v>46</v>
      </c>
      <c r="D10" s="145"/>
    </row>
    <row r="11" ht="20" customHeight="1" spans="1:4">
      <c r="A11" s="167" t="s">
        <v>47</v>
      </c>
      <c r="B11" s="145"/>
      <c r="C11" s="168" t="s">
        <v>48</v>
      </c>
      <c r="D11" s="145"/>
    </row>
    <row r="12" ht="20" customHeight="1" spans="1:4">
      <c r="A12" s="167" t="s">
        <v>49</v>
      </c>
      <c r="B12" s="145"/>
      <c r="C12" s="168" t="s">
        <v>50</v>
      </c>
      <c r="D12" s="145"/>
    </row>
    <row r="13" ht="20" customHeight="1" spans="1:4">
      <c r="A13" s="167" t="s">
        <v>51</v>
      </c>
      <c r="B13" s="145"/>
      <c r="C13" s="168" t="s">
        <v>52</v>
      </c>
      <c r="D13" s="145">
        <f>表6!C7</f>
        <v>163125406.68105</v>
      </c>
    </row>
    <row r="14" ht="20" customHeight="1" spans="1:4">
      <c r="A14" s="167" t="s">
        <v>53</v>
      </c>
      <c r="B14" s="145"/>
      <c r="C14" s="168" t="s">
        <v>54</v>
      </c>
      <c r="D14" s="145"/>
    </row>
    <row r="15" ht="20" customHeight="1" spans="1:4">
      <c r="A15" s="167"/>
      <c r="B15" s="168"/>
      <c r="C15" s="168" t="s">
        <v>55</v>
      </c>
      <c r="D15" s="145">
        <f>表6!C25</f>
        <v>501132.55</v>
      </c>
    </row>
    <row r="16" ht="20" customHeight="1" spans="1:4">
      <c r="A16" s="167"/>
      <c r="B16" s="168"/>
      <c r="C16" s="168" t="s">
        <v>56</v>
      </c>
      <c r="D16" s="145"/>
    </row>
    <row r="17" ht="20" customHeight="1" spans="1:4">
      <c r="A17" s="167"/>
      <c r="B17" s="168"/>
      <c r="C17" s="168" t="s">
        <v>57</v>
      </c>
      <c r="D17" s="145"/>
    </row>
    <row r="18" ht="20" customHeight="1" spans="1:4">
      <c r="A18" s="167"/>
      <c r="B18" s="168"/>
      <c r="C18" s="168" t="s">
        <v>58</v>
      </c>
      <c r="D18" s="145">
        <f>表6!C29</f>
        <v>20930000</v>
      </c>
    </row>
    <row r="19" ht="20" customHeight="1" spans="1:4">
      <c r="A19" s="167"/>
      <c r="B19" s="168"/>
      <c r="C19" s="168" t="s">
        <v>59</v>
      </c>
      <c r="D19" s="145"/>
    </row>
    <row r="20" ht="20" customHeight="1" spans="1:4">
      <c r="A20" s="169"/>
      <c r="B20" s="170"/>
      <c r="C20" s="168" t="s">
        <v>60</v>
      </c>
      <c r="D20" s="145"/>
    </row>
    <row r="21" ht="20" customHeight="1" spans="1:4">
      <c r="A21" s="169"/>
      <c r="B21" s="170"/>
      <c r="C21" s="168" t="s">
        <v>61</v>
      </c>
      <c r="D21" s="145"/>
    </row>
    <row r="22" ht="20" customHeight="1" spans="1:4">
      <c r="A22" s="169"/>
      <c r="B22" s="170"/>
      <c r="C22" s="168" t="s">
        <v>62</v>
      </c>
      <c r="D22" s="145"/>
    </row>
    <row r="23" ht="20" customHeight="1" spans="1:4">
      <c r="A23" s="169"/>
      <c r="B23" s="170"/>
      <c r="C23" s="168" t="s">
        <v>63</v>
      </c>
      <c r="D23" s="145"/>
    </row>
    <row r="24" ht="20" customHeight="1" spans="1:4">
      <c r="A24" s="169"/>
      <c r="B24" s="170"/>
      <c r="C24" s="168" t="s">
        <v>64</v>
      </c>
      <c r="D24" s="145"/>
    </row>
    <row r="25" ht="20" customHeight="1" spans="1:4">
      <c r="A25" s="167"/>
      <c r="B25" s="168"/>
      <c r="C25" s="168" t="s">
        <v>65</v>
      </c>
      <c r="D25" s="145"/>
    </row>
    <row r="26" ht="20" customHeight="1" spans="1:4">
      <c r="A26" s="167"/>
      <c r="B26" s="168"/>
      <c r="C26" s="168" t="s">
        <v>66</v>
      </c>
      <c r="D26" s="145"/>
    </row>
    <row r="27" ht="20" customHeight="1" spans="1:4">
      <c r="A27" s="167"/>
      <c r="B27" s="168"/>
      <c r="C27" s="168" t="s">
        <v>67</v>
      </c>
      <c r="D27" s="145"/>
    </row>
    <row r="28" ht="20" customHeight="1" spans="1:4">
      <c r="A28" s="169"/>
      <c r="B28" s="170"/>
      <c r="C28" s="168" t="s">
        <v>68</v>
      </c>
      <c r="D28" s="145"/>
    </row>
    <row r="29" ht="20" customHeight="1" spans="1:4">
      <c r="A29" s="169"/>
      <c r="B29" s="170"/>
      <c r="C29" s="168" t="s">
        <v>69</v>
      </c>
      <c r="D29" s="145"/>
    </row>
    <row r="30" ht="20" customHeight="1" spans="1:4">
      <c r="A30" s="169"/>
      <c r="B30" s="170"/>
      <c r="C30" s="168" t="s">
        <v>70</v>
      </c>
      <c r="D30" s="145"/>
    </row>
    <row r="31" ht="20" customHeight="1" spans="1:4">
      <c r="A31" s="169"/>
      <c r="B31" s="170"/>
      <c r="C31" s="168" t="s">
        <v>71</v>
      </c>
      <c r="D31" s="145"/>
    </row>
    <row r="32" ht="20" customHeight="1" spans="1:4">
      <c r="A32" s="169"/>
      <c r="B32" s="170"/>
      <c r="C32" s="168" t="s">
        <v>72</v>
      </c>
      <c r="D32" s="145"/>
    </row>
    <row r="33" ht="20" customHeight="1" spans="1:4">
      <c r="A33" s="167"/>
      <c r="B33" s="168"/>
      <c r="C33" s="168" t="s">
        <v>73</v>
      </c>
      <c r="D33" s="145"/>
    </row>
    <row r="34" ht="20" customHeight="1" spans="1:4">
      <c r="A34" s="167"/>
      <c r="B34" s="168"/>
      <c r="C34" s="168" t="s">
        <v>74</v>
      </c>
      <c r="D34" s="145"/>
    </row>
    <row r="35" ht="20" customHeight="1" spans="1:4">
      <c r="A35" s="167"/>
      <c r="B35" s="168"/>
      <c r="C35" s="168" t="s">
        <v>75</v>
      </c>
      <c r="D35" s="145"/>
    </row>
    <row r="36" ht="20" customHeight="1" spans="1:4">
      <c r="A36" s="169" t="s">
        <v>76</v>
      </c>
      <c r="B36" s="170">
        <f>SUM(B6:B14)</f>
        <v>184556539.23335</v>
      </c>
      <c r="C36" s="170" t="s">
        <v>77</v>
      </c>
      <c r="D36" s="170">
        <f>SUM(D6:D35)</f>
        <v>184556539.23105</v>
      </c>
    </row>
    <row r="37" ht="20" customHeight="1" spans="1:4">
      <c r="A37" s="169" t="s">
        <v>78</v>
      </c>
      <c r="B37" s="170"/>
      <c r="C37" s="170" t="s">
        <v>79</v>
      </c>
      <c r="D37" s="170"/>
    </row>
    <row r="38" ht="20" customHeight="1" spans="1:4">
      <c r="A38" s="167"/>
      <c r="B38" s="168"/>
      <c r="C38" s="168"/>
      <c r="D38" s="168"/>
    </row>
    <row r="39" ht="20" customHeight="1" spans="1:4">
      <c r="A39" s="169" t="s">
        <v>80</v>
      </c>
      <c r="B39" s="170">
        <f>B36+B37</f>
        <v>184556539.23335</v>
      </c>
      <c r="C39" s="170" t="s">
        <v>81</v>
      </c>
      <c r="D39" s="170">
        <f>D36+D37</f>
        <v>184556539.23105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0"/>
  <sheetViews>
    <sheetView showZeros="0" workbookViewId="0">
      <selection activeCell="B13" sqref="B13"/>
    </sheetView>
  </sheetViews>
  <sheetFormatPr defaultColWidth="7.875" defaultRowHeight="12.75" customHeight="1" outlineLevelCol="2"/>
  <cols>
    <col min="1" max="1" width="39.5083333333333" style="65" customWidth="1"/>
    <col min="2" max="2" width="35.625" style="65" customWidth="1"/>
    <col min="3" max="3" width="27.375" style="65" customWidth="1"/>
    <col min="4" max="16384" width="7.875" style="64"/>
  </cols>
  <sheetData>
    <row r="1" ht="24.75" customHeight="1" spans="1:1">
      <c r="A1" s="73"/>
    </row>
    <row r="2" ht="24.75" customHeight="1" spans="1:2">
      <c r="A2" s="67" t="s">
        <v>82</v>
      </c>
      <c r="B2" s="67"/>
    </row>
    <row r="3" ht="24.75" customHeight="1" spans="1:2">
      <c r="A3" s="158"/>
      <c r="B3" s="68" t="s">
        <v>32</v>
      </c>
    </row>
    <row r="4" ht="24" customHeight="1" spans="1:2">
      <c r="A4" s="77" t="s">
        <v>35</v>
      </c>
      <c r="B4" s="77" t="s">
        <v>36</v>
      </c>
    </row>
    <row r="5" s="64" customFormat="1" ht="25" customHeight="1" spans="1:3">
      <c r="A5" s="159" t="s">
        <v>83</v>
      </c>
      <c r="B5" s="160">
        <f>B6+B7</f>
        <v>184556539.23</v>
      </c>
      <c r="C5" s="65"/>
    </row>
    <row r="6" s="64" customFormat="1" ht="25" customHeight="1" spans="1:3">
      <c r="A6" s="159" t="s">
        <v>84</v>
      </c>
      <c r="B6" s="161">
        <v>50216539.23</v>
      </c>
      <c r="C6" s="65"/>
    </row>
    <row r="7" s="64" customFormat="1" ht="25" customHeight="1" spans="1:3">
      <c r="A7" s="159" t="s">
        <v>85</v>
      </c>
      <c r="B7" s="161">
        <f>[1]表2!$B$7+[2]表2!$B$7+[3]表2!$B$7+[4]表2!$B$6</f>
        <v>134340000</v>
      </c>
      <c r="C7" s="65"/>
    </row>
    <row r="8" s="64" customFormat="1" ht="25" customHeight="1" spans="1:3">
      <c r="A8" s="159" t="s">
        <v>86</v>
      </c>
      <c r="B8" s="161">
        <f>B9+B10</f>
        <v>0</v>
      </c>
      <c r="C8" s="65"/>
    </row>
    <row r="9" s="64" customFormat="1" ht="25" customHeight="1" spans="1:3">
      <c r="A9" s="159" t="s">
        <v>87</v>
      </c>
      <c r="B9" s="161"/>
      <c r="C9" s="65"/>
    </row>
    <row r="10" s="64" customFormat="1" ht="25" customHeight="1" spans="1:3">
      <c r="A10" s="159" t="s">
        <v>88</v>
      </c>
      <c r="B10" s="161"/>
      <c r="C10" s="65"/>
    </row>
    <row r="11" s="64" customFormat="1" ht="25" customHeight="1" spans="1:3">
      <c r="A11" s="159" t="s">
        <v>89</v>
      </c>
      <c r="B11" s="161">
        <f>SUM(B12:B14)</f>
        <v>0</v>
      </c>
      <c r="C11" s="65"/>
    </row>
    <row r="12" s="64" customFormat="1" ht="25" customHeight="1" spans="1:3">
      <c r="A12" s="159" t="s">
        <v>90</v>
      </c>
      <c r="B12" s="161"/>
      <c r="C12" s="65"/>
    </row>
    <row r="13" s="64" customFormat="1" ht="25" customHeight="1" spans="1:3">
      <c r="A13" s="159" t="s">
        <v>91</v>
      </c>
      <c r="B13" s="161"/>
      <c r="C13" s="65"/>
    </row>
    <row r="14" s="64" customFormat="1" ht="25" customHeight="1" spans="1:3">
      <c r="A14" s="159" t="s">
        <v>92</v>
      </c>
      <c r="B14" s="161"/>
      <c r="C14" s="65"/>
    </row>
    <row r="15" s="64" customFormat="1" ht="25" customHeight="1" spans="1:3">
      <c r="A15" s="159" t="s">
        <v>93</v>
      </c>
      <c r="B15" s="161"/>
      <c r="C15" s="65"/>
    </row>
    <row r="16" s="64" customFormat="1" ht="25" customHeight="1" spans="1:3">
      <c r="A16" s="159" t="s">
        <v>94</v>
      </c>
      <c r="B16" s="161"/>
      <c r="C16" s="65"/>
    </row>
    <row r="17" s="64" customFormat="1" ht="25" customHeight="1" spans="1:3">
      <c r="A17" s="159" t="s">
        <v>95</v>
      </c>
      <c r="B17" s="161"/>
      <c r="C17" s="65"/>
    </row>
    <row r="18" s="64" customFormat="1" ht="25" customHeight="1" spans="1:3">
      <c r="A18" s="159" t="s">
        <v>96</v>
      </c>
      <c r="B18" s="161"/>
      <c r="C18" s="65"/>
    </row>
    <row r="19" s="64" customFormat="1" ht="25" customHeight="1" spans="1:3">
      <c r="A19" s="159" t="s">
        <v>97</v>
      </c>
      <c r="B19" s="160">
        <f>B20+B23+B26+B27</f>
        <v>0</v>
      </c>
      <c r="C19" s="65"/>
    </row>
    <row r="20" s="64" customFormat="1" ht="25" customHeight="1" spans="1:3">
      <c r="A20" s="159" t="s">
        <v>98</v>
      </c>
      <c r="B20" s="160">
        <f>B21+B22</f>
        <v>0</v>
      </c>
      <c r="C20" s="65"/>
    </row>
    <row r="21" s="64" customFormat="1" ht="25" customHeight="1" spans="1:3">
      <c r="A21" s="159" t="s">
        <v>99</v>
      </c>
      <c r="B21" s="160"/>
      <c r="C21" s="65"/>
    </row>
    <row r="22" s="64" customFormat="1" ht="25" customHeight="1" spans="1:3">
      <c r="A22" s="159" t="s">
        <v>100</v>
      </c>
      <c r="B22" s="160"/>
      <c r="C22" s="65"/>
    </row>
    <row r="23" s="64" customFormat="1" ht="25" customHeight="1" spans="1:3">
      <c r="A23" s="159" t="s">
        <v>101</v>
      </c>
      <c r="B23" s="160">
        <f>B24+B25</f>
        <v>0</v>
      </c>
      <c r="C23" s="65"/>
    </row>
    <row r="24" s="64" customFormat="1" ht="25" customHeight="1" spans="1:3">
      <c r="A24" s="159" t="s">
        <v>102</v>
      </c>
      <c r="B24" s="160"/>
      <c r="C24" s="65"/>
    </row>
    <row r="25" s="64" customFormat="1" ht="25" customHeight="1" spans="1:3">
      <c r="A25" s="159" t="s">
        <v>103</v>
      </c>
      <c r="B25" s="160"/>
      <c r="C25" s="65"/>
    </row>
    <row r="26" s="64" customFormat="1" ht="25" customHeight="1" spans="1:3">
      <c r="A26" s="159" t="s">
        <v>104</v>
      </c>
      <c r="B26" s="160"/>
      <c r="C26" s="65"/>
    </row>
    <row r="27" s="64" customFormat="1" ht="25" customHeight="1" spans="1:3">
      <c r="A27" s="159" t="s">
        <v>105</v>
      </c>
      <c r="B27" s="160"/>
      <c r="C27" s="65"/>
    </row>
    <row r="28" s="64" customFormat="1" ht="25" customHeight="1" spans="1:3">
      <c r="A28" s="162" t="s">
        <v>106</v>
      </c>
      <c r="B28" s="163">
        <f>B5+B8+B11+B15+B16+B17+B18+B19</f>
        <v>184556539.23</v>
      </c>
      <c r="C28" s="65"/>
    </row>
    <row r="29" customHeight="1" spans="2:2">
      <c r="B29" s="164"/>
    </row>
    <row r="30" customHeight="1" spans="2:2">
      <c r="B30" s="164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I8" sqref="I8"/>
    </sheetView>
  </sheetViews>
  <sheetFormatPr defaultColWidth="10" defaultRowHeight="13.5" outlineLevelCol="6"/>
  <cols>
    <col min="1" max="1" width="13.25" customWidth="1"/>
    <col min="2" max="2" width="17.9583333333333" customWidth="1"/>
    <col min="3" max="3" width="14.6833333333333" customWidth="1"/>
    <col min="4" max="4" width="13.7" customWidth="1"/>
    <col min="5" max="5" width="13.3" customWidth="1"/>
    <col min="6" max="6" width="12.625" customWidth="1"/>
    <col min="9" max="9" width="19.9583333333333" customWidth="1"/>
    <col min="10" max="10" width="10.575"/>
  </cols>
  <sheetData>
    <row r="1" ht="14.3" customHeight="1" spans="2:6">
      <c r="B1" s="57"/>
      <c r="C1" s="57"/>
      <c r="D1" s="57"/>
      <c r="E1" s="57"/>
      <c r="F1" s="57"/>
    </row>
    <row r="2" ht="39.85" customHeight="1" spans="2:6">
      <c r="B2" s="58" t="s">
        <v>107</v>
      </c>
      <c r="C2" s="58"/>
      <c r="D2" s="58"/>
      <c r="E2" s="58"/>
      <c r="F2" s="58"/>
    </row>
    <row r="3" ht="22.75" customHeight="1" spans="2:6">
      <c r="B3" s="59"/>
      <c r="C3" s="59"/>
      <c r="D3" s="59"/>
      <c r="E3" s="59"/>
      <c r="F3" s="59" t="s">
        <v>32</v>
      </c>
    </row>
    <row r="4" ht="22.75" customHeight="1" spans="1:6">
      <c r="A4" s="147" t="s">
        <v>108</v>
      </c>
      <c r="B4" s="148"/>
      <c r="C4" s="149" t="s">
        <v>109</v>
      </c>
      <c r="D4" s="149" t="s">
        <v>110</v>
      </c>
      <c r="E4" s="149" t="s">
        <v>111</v>
      </c>
      <c r="F4" s="149" t="s">
        <v>112</v>
      </c>
    </row>
    <row r="5" ht="22.75" customHeight="1" spans="1:6">
      <c r="A5" s="75" t="s">
        <v>113</v>
      </c>
      <c r="B5" s="75" t="s">
        <v>114</v>
      </c>
      <c r="C5" s="150"/>
      <c r="D5" s="150"/>
      <c r="E5" s="150"/>
      <c r="F5" s="150"/>
    </row>
    <row r="6" ht="25" customHeight="1" spans="1:7">
      <c r="A6" s="151" t="s">
        <v>115</v>
      </c>
      <c r="B6" s="152"/>
      <c r="C6" s="112">
        <f>D6+E6</f>
        <v>184556539.23105</v>
      </c>
      <c r="D6" s="113">
        <v>25501739.23105</v>
      </c>
      <c r="E6" s="113">
        <v>159054800</v>
      </c>
      <c r="F6" s="116"/>
      <c r="G6" s="114"/>
    </row>
    <row r="7" ht="24" customHeight="1" spans="1:7">
      <c r="A7" s="115" t="s">
        <v>116</v>
      </c>
      <c r="B7" s="115" t="s">
        <v>117</v>
      </c>
      <c r="C7" s="116">
        <v>163125406.68105</v>
      </c>
      <c r="D7" s="116">
        <v>25000606.68105</v>
      </c>
      <c r="E7" s="116">
        <v>138124800</v>
      </c>
      <c r="F7" s="116"/>
      <c r="G7" s="114"/>
    </row>
    <row r="8" ht="24" customHeight="1" spans="1:7">
      <c r="A8" s="115" t="s">
        <v>118</v>
      </c>
      <c r="B8" s="115" t="s">
        <v>119</v>
      </c>
      <c r="C8" s="116">
        <v>11432072.68105</v>
      </c>
      <c r="D8" s="116">
        <v>8962072.68105</v>
      </c>
      <c r="E8" s="116">
        <v>2470000</v>
      </c>
      <c r="F8" s="116"/>
      <c r="G8" s="114"/>
    </row>
    <row r="9" ht="24" customHeight="1" spans="1:7">
      <c r="A9" s="118" t="s">
        <v>120</v>
      </c>
      <c r="B9" s="118" t="s">
        <v>121</v>
      </c>
      <c r="C9" s="127">
        <v>3223710.64</v>
      </c>
      <c r="D9" s="119">
        <v>3223710.64</v>
      </c>
      <c r="E9" s="127"/>
      <c r="F9" s="127"/>
      <c r="G9" s="114"/>
    </row>
    <row r="10" ht="24" customHeight="1" spans="1:7">
      <c r="A10" s="120" t="s">
        <v>122</v>
      </c>
      <c r="B10" s="120" t="s">
        <v>123</v>
      </c>
      <c r="C10" s="119">
        <v>1539479.94</v>
      </c>
      <c r="D10" s="119">
        <v>1539479.94</v>
      </c>
      <c r="E10" s="153"/>
      <c r="F10" s="127"/>
      <c r="G10" s="114"/>
    </row>
    <row r="11" ht="24" customHeight="1" spans="1:7">
      <c r="A11" s="120" t="s">
        <v>124</v>
      </c>
      <c r="B11" s="121" t="s">
        <v>125</v>
      </c>
      <c r="C11" s="119">
        <v>6668882.10105</v>
      </c>
      <c r="D11" s="154">
        <v>4198882.10105</v>
      </c>
      <c r="E11" s="155">
        <v>2470000</v>
      </c>
      <c r="F11" s="127"/>
      <c r="G11" s="114"/>
    </row>
    <row r="12" ht="24" customHeight="1" spans="1:7">
      <c r="A12" s="115" t="s">
        <v>126</v>
      </c>
      <c r="B12" s="123" t="s">
        <v>127</v>
      </c>
      <c r="C12" s="117">
        <v>24654869.64</v>
      </c>
      <c r="D12" s="117">
        <v>154869.64</v>
      </c>
      <c r="E12" s="116">
        <v>24500000</v>
      </c>
      <c r="F12" s="127"/>
      <c r="G12" s="114"/>
    </row>
    <row r="13" ht="24" customHeight="1" spans="1:7">
      <c r="A13" s="118" t="s">
        <v>128</v>
      </c>
      <c r="B13" s="125" t="s">
        <v>129</v>
      </c>
      <c r="C13" s="127">
        <v>45221.67</v>
      </c>
      <c r="D13" s="119">
        <v>45221.67</v>
      </c>
      <c r="E13" s="127"/>
      <c r="F13" s="127"/>
      <c r="G13" s="114"/>
    </row>
    <row r="14" ht="24" customHeight="1" spans="1:7">
      <c r="A14" s="120" t="s">
        <v>130</v>
      </c>
      <c r="B14" s="120" t="s">
        <v>131</v>
      </c>
      <c r="C14" s="127">
        <v>109647.97</v>
      </c>
      <c r="D14" s="127">
        <v>109647.97</v>
      </c>
      <c r="E14" s="127"/>
      <c r="F14" s="127"/>
      <c r="G14" s="114"/>
    </row>
    <row r="15" ht="24" customHeight="1" spans="1:7">
      <c r="A15" s="120" t="s">
        <v>132</v>
      </c>
      <c r="B15" s="120" t="s">
        <v>133</v>
      </c>
      <c r="C15" s="127">
        <v>24500000</v>
      </c>
      <c r="D15" s="127"/>
      <c r="E15" s="127">
        <v>24500000</v>
      </c>
      <c r="F15" s="127"/>
      <c r="G15" s="114"/>
    </row>
    <row r="16" ht="24" customHeight="1" spans="1:7">
      <c r="A16" s="115" t="s">
        <v>134</v>
      </c>
      <c r="B16" s="123" t="s">
        <v>135</v>
      </c>
      <c r="C16" s="117">
        <v>19234000</v>
      </c>
      <c r="D16" s="117">
        <v>13134000</v>
      </c>
      <c r="E16" s="117">
        <v>6100000</v>
      </c>
      <c r="F16" s="127"/>
      <c r="G16" s="114"/>
    </row>
    <row r="17" ht="24" customHeight="1" spans="1:7">
      <c r="A17" s="118" t="s">
        <v>136</v>
      </c>
      <c r="B17" s="125" t="s">
        <v>137</v>
      </c>
      <c r="C17" s="119">
        <v>11154000</v>
      </c>
      <c r="D17" s="119">
        <v>11154000</v>
      </c>
      <c r="E17" s="119"/>
      <c r="F17" s="127"/>
      <c r="G17" s="114"/>
    </row>
    <row r="18" ht="24" customHeight="1" spans="1:7">
      <c r="A18" s="118" t="s">
        <v>138</v>
      </c>
      <c r="B18" s="125" t="s">
        <v>139</v>
      </c>
      <c r="C18" s="119">
        <v>1980000</v>
      </c>
      <c r="D18" s="119">
        <v>1980000</v>
      </c>
      <c r="E18" s="119"/>
      <c r="F18" s="127"/>
      <c r="G18" s="114"/>
    </row>
    <row r="19" ht="24" customHeight="1" spans="1:7">
      <c r="A19" s="118" t="s">
        <v>140</v>
      </c>
      <c r="B19" s="125" t="s">
        <v>141</v>
      </c>
      <c r="C19" s="119">
        <v>6100000</v>
      </c>
      <c r="D19" s="119"/>
      <c r="E19" s="119">
        <v>6100000</v>
      </c>
      <c r="F19" s="127"/>
      <c r="G19" s="114"/>
    </row>
    <row r="20" ht="24" customHeight="1" spans="1:7">
      <c r="A20" s="126" t="s">
        <v>142</v>
      </c>
      <c r="B20" s="126" t="s">
        <v>143</v>
      </c>
      <c r="C20" s="117">
        <v>105054800</v>
      </c>
      <c r="D20" s="117"/>
      <c r="E20" s="117">
        <v>105054800</v>
      </c>
      <c r="F20" s="127"/>
      <c r="G20" s="114"/>
    </row>
    <row r="21" ht="24" customHeight="1" spans="1:7">
      <c r="A21" s="71" t="s">
        <v>144</v>
      </c>
      <c r="B21" s="71" t="s">
        <v>145</v>
      </c>
      <c r="C21" s="119">
        <v>1280000</v>
      </c>
      <c r="D21" s="119"/>
      <c r="E21" s="119">
        <v>1280000</v>
      </c>
      <c r="F21" s="127"/>
      <c r="G21" s="114"/>
    </row>
    <row r="22" ht="24" customHeight="1" spans="1:7">
      <c r="A22" s="71" t="s">
        <v>146</v>
      </c>
      <c r="B22" s="118" t="s">
        <v>147</v>
      </c>
      <c r="C22" s="119">
        <v>103774800</v>
      </c>
      <c r="D22" s="119"/>
      <c r="E22" s="119">
        <v>103774800</v>
      </c>
      <c r="F22" s="127"/>
      <c r="G22" s="114"/>
    </row>
    <row r="23" ht="24" customHeight="1" spans="1:7">
      <c r="A23" s="115" t="s">
        <v>148</v>
      </c>
      <c r="B23" s="123" t="s">
        <v>149</v>
      </c>
      <c r="C23" s="116">
        <v>2749664.36</v>
      </c>
      <c r="D23" s="116">
        <v>2749664.36</v>
      </c>
      <c r="E23" s="116"/>
      <c r="F23" s="127"/>
      <c r="G23" s="114"/>
    </row>
    <row r="24" ht="24" customHeight="1" spans="1:7">
      <c r="A24" s="118" t="s">
        <v>150</v>
      </c>
      <c r="B24" s="125" t="s">
        <v>149</v>
      </c>
      <c r="C24" s="127">
        <v>2749664.36</v>
      </c>
      <c r="D24" s="127">
        <v>2749664.36</v>
      </c>
      <c r="E24" s="127"/>
      <c r="F24" s="127"/>
      <c r="G24" s="114"/>
    </row>
    <row r="25" ht="24" customHeight="1" spans="1:7">
      <c r="A25" s="128">
        <v>210</v>
      </c>
      <c r="B25" s="123" t="s">
        <v>151</v>
      </c>
      <c r="C25" s="129">
        <v>501132.55</v>
      </c>
      <c r="D25" s="129">
        <v>501132.55</v>
      </c>
      <c r="E25" s="129"/>
      <c r="F25" s="127"/>
      <c r="G25" s="114"/>
    </row>
    <row r="26" ht="24" customHeight="1" spans="1:7">
      <c r="A26" s="115" t="s">
        <v>152</v>
      </c>
      <c r="B26" s="115" t="s">
        <v>153</v>
      </c>
      <c r="C26" s="130">
        <v>501132.55</v>
      </c>
      <c r="D26" s="130">
        <v>501132.55</v>
      </c>
      <c r="E26" s="130"/>
      <c r="F26" s="127"/>
      <c r="G26" s="114"/>
    </row>
    <row r="27" ht="24" customHeight="1" spans="1:7">
      <c r="A27" s="120" t="s">
        <v>154</v>
      </c>
      <c r="B27" s="120" t="s">
        <v>155</v>
      </c>
      <c r="C27" s="131">
        <v>180819.24</v>
      </c>
      <c r="D27" s="127">
        <v>180819.24</v>
      </c>
      <c r="E27" s="127"/>
      <c r="F27" s="127"/>
      <c r="G27" s="114"/>
    </row>
    <row r="28" ht="24" customHeight="1" spans="1:7">
      <c r="A28" s="120" t="s">
        <v>156</v>
      </c>
      <c r="B28" s="120" t="s">
        <v>157</v>
      </c>
      <c r="C28" s="131">
        <v>320313.31</v>
      </c>
      <c r="D28" s="127">
        <v>320313.31</v>
      </c>
      <c r="E28" s="127"/>
      <c r="F28" s="127"/>
      <c r="G28" s="114"/>
    </row>
    <row r="29" ht="24" customHeight="1" spans="1:7">
      <c r="A29" s="132" t="s">
        <v>158</v>
      </c>
      <c r="B29" s="132" t="s">
        <v>159</v>
      </c>
      <c r="C29" s="116">
        <v>20930000</v>
      </c>
      <c r="D29" s="133"/>
      <c r="E29" s="133">
        <v>20930000</v>
      </c>
      <c r="F29" s="127"/>
      <c r="G29" s="114"/>
    </row>
    <row r="30" ht="24" customHeight="1" spans="1:7">
      <c r="A30" s="132" t="s">
        <v>160</v>
      </c>
      <c r="B30" s="132" t="s">
        <v>161</v>
      </c>
      <c r="C30" s="116">
        <v>20930000</v>
      </c>
      <c r="D30" s="133"/>
      <c r="E30" s="133">
        <v>20930000</v>
      </c>
      <c r="F30" s="156"/>
      <c r="G30" s="114"/>
    </row>
    <row r="31" ht="24" customHeight="1" spans="1:7">
      <c r="A31" s="120" t="s">
        <v>162</v>
      </c>
      <c r="B31" s="120" t="s">
        <v>163</v>
      </c>
      <c r="C31" s="127">
        <v>20930000</v>
      </c>
      <c r="D31" s="134"/>
      <c r="E31" s="134">
        <v>20930000</v>
      </c>
      <c r="F31" s="156"/>
      <c r="G31" s="114"/>
    </row>
    <row r="32" spans="3:6">
      <c r="C32" s="157"/>
      <c r="D32" s="157"/>
      <c r="E32" s="157"/>
      <c r="F32" s="157"/>
    </row>
  </sheetData>
  <mergeCells count="7">
    <mergeCell ref="B2:F2"/>
    <mergeCell ref="A4:B4"/>
    <mergeCell ref="A6:B6"/>
    <mergeCell ref="C4:C5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C17" sqref="C1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1.6416666666667" customWidth="1"/>
    <col min="4" max="4" width="14.5583333333333" customWidth="1"/>
    <col min="5" max="5" width="18.7166666666667" customWidth="1"/>
    <col min="6" max="8" width="9.76666666666667" customWidth="1"/>
  </cols>
  <sheetData>
    <row r="1" ht="14.3" customHeight="1" spans="1:7">
      <c r="A1" s="57"/>
      <c r="B1" s="57"/>
      <c r="C1" s="57"/>
      <c r="D1" s="57"/>
      <c r="E1" s="57"/>
      <c r="F1" s="57"/>
      <c r="G1" s="57"/>
    </row>
    <row r="2" ht="39.85" customHeight="1" spans="1:7">
      <c r="A2" s="58" t="s">
        <v>164</v>
      </c>
      <c r="B2" s="58"/>
      <c r="C2" s="58"/>
      <c r="D2" s="58"/>
      <c r="E2" s="57"/>
      <c r="F2" s="57"/>
      <c r="G2" s="57"/>
    </row>
    <row r="3" ht="22.75" customHeight="1" spans="1:7">
      <c r="A3" s="59"/>
      <c r="B3" s="59"/>
      <c r="C3" s="93" t="s">
        <v>32</v>
      </c>
      <c r="D3" s="93"/>
      <c r="E3" s="59"/>
      <c r="F3" s="59"/>
      <c r="G3" s="59"/>
    </row>
    <row r="4" ht="22.75" customHeight="1" spans="1:7">
      <c r="A4" s="135" t="s">
        <v>33</v>
      </c>
      <c r="B4" s="135"/>
      <c r="C4" s="135" t="s">
        <v>34</v>
      </c>
      <c r="D4" s="135"/>
      <c r="E4" s="59"/>
      <c r="F4" s="59"/>
      <c r="G4" s="59"/>
    </row>
    <row r="5" ht="22.75" customHeight="1" spans="1:7">
      <c r="A5" s="135" t="s">
        <v>35</v>
      </c>
      <c r="B5" s="135" t="s">
        <v>36</v>
      </c>
      <c r="C5" s="135" t="s">
        <v>35</v>
      </c>
      <c r="D5" s="135" t="s">
        <v>165</v>
      </c>
      <c r="E5" s="59"/>
      <c r="F5" s="59"/>
      <c r="G5" s="59"/>
    </row>
    <row r="6" ht="20" customHeight="1" spans="1:7">
      <c r="A6" s="62" t="s">
        <v>166</v>
      </c>
      <c r="B6" s="143">
        <f>SUM(B7:B9)</f>
        <v>184556539.23335</v>
      </c>
      <c r="C6" s="144" t="s">
        <v>167</v>
      </c>
      <c r="D6" s="143">
        <f>D14+D16+D19</f>
        <v>184556539.23105</v>
      </c>
      <c r="E6" s="59"/>
      <c r="F6" s="59"/>
      <c r="G6" s="59"/>
    </row>
    <row r="7" ht="20" customHeight="1" spans="1:7">
      <c r="A7" s="62" t="s">
        <v>168</v>
      </c>
      <c r="B7" s="145">
        <f>[1]表4!$B$7+[2]表4!$B$7+[3]表4!$B$7+[4]表4!$B$5</f>
        <v>184556539.23335</v>
      </c>
      <c r="C7" s="144" t="s">
        <v>169</v>
      </c>
      <c r="D7" s="145"/>
      <c r="E7" s="59"/>
      <c r="F7" s="59"/>
      <c r="G7" s="59"/>
    </row>
    <row r="8" ht="20" customHeight="1" spans="1:7">
      <c r="A8" s="62" t="s">
        <v>170</v>
      </c>
      <c r="B8" s="145"/>
      <c r="C8" s="144" t="s">
        <v>171</v>
      </c>
      <c r="D8" s="145"/>
      <c r="E8" s="59"/>
      <c r="F8" s="59"/>
      <c r="G8" s="59"/>
    </row>
    <row r="9" ht="20" customHeight="1" spans="1:7">
      <c r="A9" s="62" t="s">
        <v>172</v>
      </c>
      <c r="B9" s="145"/>
      <c r="C9" s="144" t="s">
        <v>173</v>
      </c>
      <c r="D9" s="145"/>
      <c r="E9" s="59"/>
      <c r="F9" s="59"/>
      <c r="G9" s="59"/>
    </row>
    <row r="10" ht="20" customHeight="1" spans="1:7">
      <c r="A10" s="62"/>
      <c r="B10" s="144"/>
      <c r="C10" s="144" t="s">
        <v>174</v>
      </c>
      <c r="D10" s="145"/>
      <c r="E10" s="59"/>
      <c r="F10" s="59"/>
      <c r="G10" s="59"/>
    </row>
    <row r="11" ht="20" customHeight="1" spans="1:7">
      <c r="A11" s="62"/>
      <c r="B11" s="144"/>
      <c r="C11" s="144" t="s">
        <v>175</v>
      </c>
      <c r="D11" s="145"/>
      <c r="E11" s="59"/>
      <c r="F11" s="59"/>
      <c r="G11" s="59"/>
    </row>
    <row r="12" ht="20" customHeight="1" spans="1:7">
      <c r="A12" s="62"/>
      <c r="B12" s="144"/>
      <c r="C12" s="144" t="s">
        <v>176</v>
      </c>
      <c r="D12" s="145"/>
      <c r="E12" s="59"/>
      <c r="F12" s="59"/>
      <c r="G12" s="59"/>
    </row>
    <row r="13" ht="20" customHeight="1" spans="1:7">
      <c r="A13" s="89"/>
      <c r="B13" s="140"/>
      <c r="C13" s="144" t="s">
        <v>177</v>
      </c>
      <c r="D13" s="145"/>
      <c r="E13" s="59"/>
      <c r="F13" s="59"/>
      <c r="G13" s="59"/>
    </row>
    <row r="14" ht="20" customHeight="1" spans="1:7">
      <c r="A14" s="62"/>
      <c r="B14" s="144"/>
      <c r="C14" s="144" t="s">
        <v>178</v>
      </c>
      <c r="D14" s="145">
        <f>表6!C7</f>
        <v>163125406.68105</v>
      </c>
      <c r="E14" s="59"/>
      <c r="F14" s="59"/>
      <c r="G14" s="92"/>
    </row>
    <row r="15" ht="20" customHeight="1" spans="1:7">
      <c r="A15" s="62"/>
      <c r="B15" s="144"/>
      <c r="C15" s="144" t="s">
        <v>179</v>
      </c>
      <c r="D15" s="145"/>
      <c r="E15" s="59"/>
      <c r="F15" s="59"/>
      <c r="G15" s="59"/>
    </row>
    <row r="16" ht="20" customHeight="1" spans="1:7">
      <c r="A16" s="62"/>
      <c r="B16" s="144"/>
      <c r="C16" s="144" t="s">
        <v>180</v>
      </c>
      <c r="D16" s="145">
        <f>表6!C25</f>
        <v>501132.55</v>
      </c>
      <c r="E16" s="59"/>
      <c r="F16" s="59"/>
      <c r="G16" s="59"/>
    </row>
    <row r="17" ht="20" customHeight="1" spans="1:7">
      <c r="A17" s="62"/>
      <c r="B17" s="144"/>
      <c r="C17" s="144" t="s">
        <v>181</v>
      </c>
      <c r="D17" s="145"/>
      <c r="E17" s="59"/>
      <c r="F17" s="59"/>
      <c r="G17" s="59"/>
    </row>
    <row r="18" ht="20" customHeight="1" spans="1:7">
      <c r="A18" s="62"/>
      <c r="B18" s="144"/>
      <c r="C18" s="144" t="s">
        <v>182</v>
      </c>
      <c r="D18" s="145"/>
      <c r="E18" s="59"/>
      <c r="F18" s="59"/>
      <c r="G18" s="59"/>
    </row>
    <row r="19" ht="20" customHeight="1" spans="1:7">
      <c r="A19" s="62"/>
      <c r="B19" s="144"/>
      <c r="C19" s="144" t="s">
        <v>183</v>
      </c>
      <c r="D19" s="145">
        <f>表6!C29</f>
        <v>20930000</v>
      </c>
      <c r="E19" s="59"/>
      <c r="F19" s="59"/>
      <c r="G19" s="59"/>
    </row>
    <row r="20" ht="20" customHeight="1" spans="1:7">
      <c r="A20" s="62"/>
      <c r="B20" s="144"/>
      <c r="C20" s="144" t="s">
        <v>184</v>
      </c>
      <c r="D20" s="145"/>
      <c r="E20" s="59"/>
      <c r="F20" s="59"/>
      <c r="G20" s="59"/>
    </row>
    <row r="21" ht="20" customHeight="1" spans="1:7">
      <c r="A21" s="62"/>
      <c r="B21" s="144"/>
      <c r="C21" s="144" t="s">
        <v>185</v>
      </c>
      <c r="D21" s="145"/>
      <c r="E21" s="59"/>
      <c r="F21" s="59"/>
      <c r="G21" s="59"/>
    </row>
    <row r="22" ht="20" customHeight="1" spans="1:7">
      <c r="A22" s="62"/>
      <c r="B22" s="144"/>
      <c r="C22" s="144" t="s">
        <v>186</v>
      </c>
      <c r="D22" s="145"/>
      <c r="E22" s="59"/>
      <c r="F22" s="59"/>
      <c r="G22" s="59"/>
    </row>
    <row r="23" ht="20" customHeight="1" spans="1:7">
      <c r="A23" s="62"/>
      <c r="B23" s="144"/>
      <c r="C23" s="144" t="s">
        <v>187</v>
      </c>
      <c r="D23" s="145"/>
      <c r="E23" s="59"/>
      <c r="F23" s="59"/>
      <c r="G23" s="59"/>
    </row>
    <row r="24" ht="20" customHeight="1" spans="1:7">
      <c r="A24" s="62"/>
      <c r="B24" s="144"/>
      <c r="C24" s="144" t="s">
        <v>188</v>
      </c>
      <c r="D24" s="145"/>
      <c r="E24" s="59"/>
      <c r="F24" s="59"/>
      <c r="G24" s="59"/>
    </row>
    <row r="25" ht="20" customHeight="1" spans="1:7">
      <c r="A25" s="62"/>
      <c r="B25" s="144"/>
      <c r="C25" s="144" t="s">
        <v>189</v>
      </c>
      <c r="D25" s="145"/>
      <c r="E25" s="59"/>
      <c r="F25" s="59"/>
      <c r="G25" s="59"/>
    </row>
    <row r="26" ht="20" customHeight="1" spans="1:7">
      <c r="A26" s="62"/>
      <c r="B26" s="144"/>
      <c r="C26" s="144" t="s">
        <v>190</v>
      </c>
      <c r="D26" s="145"/>
      <c r="E26" s="59"/>
      <c r="F26" s="59"/>
      <c r="G26" s="59"/>
    </row>
    <row r="27" ht="20" customHeight="1" spans="1:7">
      <c r="A27" s="62"/>
      <c r="B27" s="144"/>
      <c r="C27" s="144" t="s">
        <v>191</v>
      </c>
      <c r="D27" s="145"/>
      <c r="E27" s="59"/>
      <c r="F27" s="59"/>
      <c r="G27" s="59"/>
    </row>
    <row r="28" ht="20" customHeight="1" spans="1:7">
      <c r="A28" s="62"/>
      <c r="B28" s="144"/>
      <c r="C28" s="144" t="s">
        <v>192</v>
      </c>
      <c r="D28" s="145"/>
      <c r="E28" s="59"/>
      <c r="F28" s="59"/>
      <c r="G28" s="59"/>
    </row>
    <row r="29" ht="20" customHeight="1" spans="1:7">
      <c r="A29" s="62"/>
      <c r="B29" s="144"/>
      <c r="C29" s="144" t="s">
        <v>193</v>
      </c>
      <c r="D29" s="145"/>
      <c r="E29" s="59"/>
      <c r="F29" s="59"/>
      <c r="G29" s="59"/>
    </row>
    <row r="30" ht="20" customHeight="1" spans="1:7">
      <c r="A30" s="62"/>
      <c r="B30" s="144"/>
      <c r="C30" s="144" t="s">
        <v>194</v>
      </c>
      <c r="D30" s="145"/>
      <c r="E30" s="59"/>
      <c r="F30" s="59"/>
      <c r="G30" s="59"/>
    </row>
    <row r="31" ht="20" customHeight="1" spans="1:7">
      <c r="A31" s="62"/>
      <c r="B31" s="144"/>
      <c r="C31" s="144" t="s">
        <v>195</v>
      </c>
      <c r="D31" s="145"/>
      <c r="E31" s="59"/>
      <c r="F31" s="59"/>
      <c r="G31" s="59"/>
    </row>
    <row r="32" ht="20" customHeight="1" spans="1:7">
      <c r="A32" s="62"/>
      <c r="B32" s="144"/>
      <c r="C32" s="144" t="s">
        <v>196</v>
      </c>
      <c r="D32" s="145"/>
      <c r="E32" s="59"/>
      <c r="F32" s="59"/>
      <c r="G32" s="59"/>
    </row>
    <row r="33" ht="20" customHeight="1" spans="1:7">
      <c r="A33" s="62"/>
      <c r="B33" s="144"/>
      <c r="C33" s="144" t="s">
        <v>197</v>
      </c>
      <c r="D33" s="145"/>
      <c r="E33" s="59"/>
      <c r="F33" s="59"/>
      <c r="G33" s="59"/>
    </row>
    <row r="34" ht="20" customHeight="1" spans="1:7">
      <c r="A34" s="62"/>
      <c r="B34" s="144"/>
      <c r="C34" s="144" t="s">
        <v>198</v>
      </c>
      <c r="D34" s="145"/>
      <c r="E34" s="59"/>
      <c r="F34" s="59"/>
      <c r="G34" s="59"/>
    </row>
    <row r="35" ht="20" customHeight="1" spans="1:7">
      <c r="A35" s="62"/>
      <c r="B35" s="144"/>
      <c r="C35" s="144" t="s">
        <v>199</v>
      </c>
      <c r="D35" s="145"/>
      <c r="E35" s="59"/>
      <c r="F35" s="59"/>
      <c r="G35" s="59"/>
    </row>
    <row r="36" ht="20" customHeight="1" spans="1:7">
      <c r="A36" s="62"/>
      <c r="B36" s="144"/>
      <c r="C36" s="144" t="s">
        <v>200</v>
      </c>
      <c r="D36" s="143"/>
      <c r="E36" s="59"/>
      <c r="F36" s="59"/>
      <c r="G36" s="59"/>
    </row>
    <row r="37" ht="20" customHeight="1" spans="1:7">
      <c r="A37" s="135" t="s">
        <v>201</v>
      </c>
      <c r="B37" s="140">
        <f>B6</f>
        <v>184556539.23335</v>
      </c>
      <c r="C37" s="146" t="s">
        <v>202</v>
      </c>
      <c r="D37" s="139">
        <f>D14+D16+D19</f>
        <v>184556539.23105</v>
      </c>
      <c r="E37" s="92"/>
      <c r="F37" s="59"/>
      <c r="G37" s="59"/>
    </row>
    <row r="38" spans="2:4">
      <c r="B38" s="114"/>
      <c r="D38" s="114"/>
    </row>
    <row r="39" spans="4:4">
      <c r="D39" s="114"/>
    </row>
    <row r="40" spans="4:4">
      <c r="D40" s="114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E24" sqref="E24"/>
    </sheetView>
  </sheetViews>
  <sheetFormatPr defaultColWidth="10" defaultRowHeight="13.5" outlineLevelRow="7"/>
  <cols>
    <col min="1" max="1" width="26.0916666666667" customWidth="1"/>
    <col min="2" max="2" width="13.6833333333333" customWidth="1"/>
    <col min="3" max="5" width="13.3833333333333" customWidth="1"/>
    <col min="6" max="11" width="8.69166666666667" customWidth="1"/>
  </cols>
  <sheetData>
    <row r="1" ht="14.3" customHeight="1" spans="1:1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</row>
    <row r="2" ht="39.85" customHeight="1" spans="1:11">
      <c r="A2" s="58" t="s">
        <v>203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2.75" customHeight="1" spans="1:11">
      <c r="A3" s="59"/>
      <c r="B3" s="59"/>
      <c r="C3" s="59"/>
      <c r="D3" s="59"/>
      <c r="E3" s="59"/>
      <c r="F3" s="59"/>
      <c r="G3" s="59"/>
      <c r="H3" s="59"/>
      <c r="I3" s="59"/>
      <c r="J3" s="93" t="s">
        <v>32</v>
      </c>
      <c r="K3" s="93"/>
    </row>
    <row r="4" ht="22.75" customHeight="1" spans="1:11">
      <c r="A4" s="135" t="s">
        <v>204</v>
      </c>
      <c r="B4" s="135" t="s">
        <v>165</v>
      </c>
      <c r="C4" s="135" t="s">
        <v>205</v>
      </c>
      <c r="D4" s="135"/>
      <c r="E4" s="135"/>
      <c r="F4" s="135" t="s">
        <v>206</v>
      </c>
      <c r="G4" s="135"/>
      <c r="H4" s="135"/>
      <c r="I4" s="135" t="s">
        <v>207</v>
      </c>
      <c r="J4" s="135"/>
      <c r="K4" s="135"/>
    </row>
    <row r="5" ht="22.75" customHeight="1" spans="1:11">
      <c r="A5" s="135"/>
      <c r="B5" s="135"/>
      <c r="C5" s="61" t="s">
        <v>165</v>
      </c>
      <c r="D5" s="61" t="s">
        <v>110</v>
      </c>
      <c r="E5" s="61" t="s">
        <v>111</v>
      </c>
      <c r="F5" s="61" t="s">
        <v>165</v>
      </c>
      <c r="G5" s="61" t="s">
        <v>110</v>
      </c>
      <c r="H5" s="61" t="s">
        <v>111</v>
      </c>
      <c r="I5" s="61" t="s">
        <v>165</v>
      </c>
      <c r="J5" s="61" t="s">
        <v>110</v>
      </c>
      <c r="K5" s="61" t="s">
        <v>111</v>
      </c>
    </row>
    <row r="6" ht="22.75" customHeight="1" spans="1:11">
      <c r="A6" s="135" t="s">
        <v>165</v>
      </c>
      <c r="B6" s="136"/>
      <c r="C6" s="136"/>
      <c r="D6" s="137"/>
      <c r="E6" s="137"/>
      <c r="F6" s="136"/>
      <c r="G6" s="136"/>
      <c r="H6" s="136"/>
      <c r="I6" s="136"/>
      <c r="J6" s="136"/>
      <c r="K6" s="136"/>
    </row>
    <row r="7" ht="22.75" customHeight="1" spans="1:11">
      <c r="A7" s="138" t="s">
        <v>208</v>
      </c>
      <c r="B7" s="139">
        <f>C7</f>
        <v>184556539.23105</v>
      </c>
      <c r="C7" s="139">
        <f>D7+E7</f>
        <v>184556539.23105</v>
      </c>
      <c r="D7" s="140">
        <f>表6!D6</f>
        <v>25501739.23105</v>
      </c>
      <c r="E7" s="140">
        <f>表6!E6</f>
        <v>159054800</v>
      </c>
      <c r="F7" s="141"/>
      <c r="G7" s="141"/>
      <c r="H7" s="141"/>
      <c r="I7" s="141"/>
      <c r="J7" s="141"/>
      <c r="K7" s="141"/>
    </row>
    <row r="8" ht="22.75" customHeight="1" spans="1:11">
      <c r="A8" s="142"/>
      <c r="B8" s="143"/>
      <c r="C8" s="143"/>
      <c r="D8" s="140"/>
      <c r="E8" s="140"/>
      <c r="F8" s="141"/>
      <c r="G8" s="141"/>
      <c r="H8" s="141"/>
      <c r="I8" s="141"/>
      <c r="J8" s="141"/>
      <c r="K8" s="141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590277777777778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4" workbookViewId="0">
      <selection activeCell="D21" sqref="D21"/>
    </sheetView>
  </sheetViews>
  <sheetFormatPr defaultColWidth="10" defaultRowHeight="13.5" outlineLevelCol="5"/>
  <cols>
    <col min="1" max="1" width="11.5416666666667" customWidth="1"/>
    <col min="2" max="2" width="34.775" customWidth="1"/>
    <col min="3" max="5" width="13.5416666666667" customWidth="1"/>
  </cols>
  <sheetData>
    <row r="1" ht="14.3" customHeight="1" spans="1:1">
      <c r="A1" s="107"/>
    </row>
    <row r="2" ht="36.9" customHeight="1" spans="1:5">
      <c r="A2" s="58" t="s">
        <v>209</v>
      </c>
      <c r="B2" s="58"/>
      <c r="C2" s="58"/>
      <c r="D2" s="58"/>
      <c r="E2" s="58"/>
    </row>
    <row r="3" ht="21.85" customHeight="1" spans="1:5">
      <c r="A3" s="59"/>
      <c r="B3" s="59"/>
      <c r="C3" s="93" t="s">
        <v>32</v>
      </c>
      <c r="D3" s="93"/>
      <c r="E3" s="93"/>
    </row>
    <row r="4" ht="22.75" customHeight="1" spans="1:5">
      <c r="A4" s="94" t="s">
        <v>108</v>
      </c>
      <c r="B4" s="94"/>
      <c r="C4" s="94" t="s">
        <v>205</v>
      </c>
      <c r="D4" s="94"/>
      <c r="E4" s="94"/>
    </row>
    <row r="5" ht="22.75" customHeight="1" spans="1:5">
      <c r="A5" s="108" t="s">
        <v>113</v>
      </c>
      <c r="B5" s="108" t="s">
        <v>114</v>
      </c>
      <c r="C5" s="109" t="s">
        <v>165</v>
      </c>
      <c r="D5" s="108" t="s">
        <v>110</v>
      </c>
      <c r="E5" s="108" t="s">
        <v>111</v>
      </c>
    </row>
    <row r="6" ht="22.75" customHeight="1" spans="1:6">
      <c r="A6" s="110"/>
      <c r="B6" s="111" t="s">
        <v>165</v>
      </c>
      <c r="C6" s="112">
        <f>D6+E6</f>
        <v>184556539.23105</v>
      </c>
      <c r="D6" s="113">
        <f>D7+D25+D29</f>
        <v>25501739.23105</v>
      </c>
      <c r="E6" s="113">
        <f>E7+E25+E29</f>
        <v>159054800</v>
      </c>
      <c r="F6" s="114"/>
    </row>
    <row r="7" ht="19" customHeight="1" spans="1:6">
      <c r="A7" s="115" t="s">
        <v>116</v>
      </c>
      <c r="B7" s="115" t="s">
        <v>117</v>
      </c>
      <c r="C7" s="116">
        <f>D7+E7</f>
        <v>163125406.68105</v>
      </c>
      <c r="D7" s="116">
        <f>D8+D12+D16+D20+D23</f>
        <v>25000606.68105</v>
      </c>
      <c r="E7" s="116">
        <f>E8+E12+E16+E20+E23</f>
        <v>138124800</v>
      </c>
      <c r="F7" s="114"/>
    </row>
    <row r="8" ht="19" customHeight="1" spans="1:6">
      <c r="A8" s="115" t="s">
        <v>118</v>
      </c>
      <c r="B8" s="115" t="s">
        <v>119</v>
      </c>
      <c r="C8" s="117">
        <f>D8+E8</f>
        <v>11432072.68105</v>
      </c>
      <c r="D8" s="117">
        <f>D9+D10+D11</f>
        <v>8962072.68105</v>
      </c>
      <c r="E8" s="117">
        <f>E9+E10+E11</f>
        <v>2470000</v>
      </c>
      <c r="F8" s="114"/>
    </row>
    <row r="9" ht="19" customHeight="1" spans="1:6">
      <c r="A9" s="118" t="s">
        <v>120</v>
      </c>
      <c r="B9" s="118" t="s">
        <v>121</v>
      </c>
      <c r="C9" s="119">
        <f>D9+E9</f>
        <v>3223710.64</v>
      </c>
      <c r="D9" s="119">
        <v>3223710.64</v>
      </c>
      <c r="E9" s="119"/>
      <c r="F9" s="114"/>
    </row>
    <row r="10" customFormat="1" ht="19" customHeight="1" spans="1:6">
      <c r="A10" s="120" t="s">
        <v>122</v>
      </c>
      <c r="B10" s="120" t="s">
        <v>123</v>
      </c>
      <c r="C10" s="119">
        <f>D10+E10</f>
        <v>1539479.94</v>
      </c>
      <c r="D10" s="119">
        <v>1539479.94</v>
      </c>
      <c r="E10" s="119"/>
      <c r="F10" s="114"/>
    </row>
    <row r="11" ht="19" customHeight="1" spans="1:6">
      <c r="A11" s="120" t="s">
        <v>124</v>
      </c>
      <c r="B11" s="121" t="s">
        <v>125</v>
      </c>
      <c r="C11" s="119">
        <f t="shared" ref="C11:C23" si="0">D11+E11</f>
        <v>6668882.10105</v>
      </c>
      <c r="D11" s="119">
        <f>[3]表6!$D$9+[4]表6!$D$9</f>
        <v>4198882.10105</v>
      </c>
      <c r="E11" s="122">
        <v>2470000</v>
      </c>
      <c r="F11" s="114"/>
    </row>
    <row r="12" s="91" customFormat="1" ht="19" customHeight="1" spans="1:6">
      <c r="A12" s="115" t="s">
        <v>126</v>
      </c>
      <c r="B12" s="123" t="s">
        <v>127</v>
      </c>
      <c r="C12" s="117">
        <f t="shared" si="0"/>
        <v>24654869.64</v>
      </c>
      <c r="D12" s="117">
        <f>D13+D14+D15</f>
        <v>154869.64</v>
      </c>
      <c r="E12" s="117">
        <f>E13+E14+E15</f>
        <v>24500000</v>
      </c>
      <c r="F12" s="124"/>
    </row>
    <row r="13" ht="19" customHeight="1" spans="1:6">
      <c r="A13" s="118" t="s">
        <v>128</v>
      </c>
      <c r="B13" s="125" t="s">
        <v>129</v>
      </c>
      <c r="C13" s="119">
        <f t="shared" si="0"/>
        <v>45221.67</v>
      </c>
      <c r="D13" s="119">
        <v>45221.67</v>
      </c>
      <c r="E13" s="119"/>
      <c r="F13" s="114"/>
    </row>
    <row r="14" ht="19" customHeight="1" spans="1:6">
      <c r="A14" s="120" t="s">
        <v>130</v>
      </c>
      <c r="B14" s="120" t="s">
        <v>131</v>
      </c>
      <c r="C14" s="119">
        <f t="shared" si="0"/>
        <v>109647.97</v>
      </c>
      <c r="D14" s="119">
        <f>[2]表6!$D$11+[3]表6!$D$11+[4]表6!$D$11</f>
        <v>109647.97</v>
      </c>
      <c r="E14" s="119"/>
      <c r="F14" s="114"/>
    </row>
    <row r="15" ht="19" customHeight="1" spans="1:6">
      <c r="A15" s="120" t="s">
        <v>132</v>
      </c>
      <c r="B15" s="120" t="s">
        <v>133</v>
      </c>
      <c r="C15" s="119">
        <f t="shared" si="0"/>
        <v>24500000</v>
      </c>
      <c r="D15" s="119"/>
      <c r="E15" s="119">
        <f>[3]表6!$E$12</f>
        <v>24500000</v>
      </c>
      <c r="F15" s="114"/>
    </row>
    <row r="16" ht="19" customHeight="1" spans="1:6">
      <c r="A16" s="115" t="s">
        <v>134</v>
      </c>
      <c r="B16" s="123" t="s">
        <v>135</v>
      </c>
      <c r="C16" s="117">
        <f t="shared" si="0"/>
        <v>19234000</v>
      </c>
      <c r="D16" s="117">
        <f>D17+D18+D19</f>
        <v>13134000</v>
      </c>
      <c r="E16" s="117">
        <f>E17+E18+E19</f>
        <v>6100000</v>
      </c>
      <c r="F16" s="114"/>
    </row>
    <row r="17" ht="19" customHeight="1" spans="1:6">
      <c r="A17" s="118" t="s">
        <v>136</v>
      </c>
      <c r="B17" s="125" t="s">
        <v>137</v>
      </c>
      <c r="C17" s="119">
        <f t="shared" si="0"/>
        <v>11154000</v>
      </c>
      <c r="D17" s="119">
        <v>11154000</v>
      </c>
      <c r="E17" s="119"/>
      <c r="F17" s="114"/>
    </row>
    <row r="18" ht="19" customHeight="1" spans="1:6">
      <c r="A18" s="118" t="s">
        <v>138</v>
      </c>
      <c r="B18" s="125" t="s">
        <v>139</v>
      </c>
      <c r="C18" s="119">
        <f t="shared" si="0"/>
        <v>1980000</v>
      </c>
      <c r="D18" s="119">
        <v>1980000</v>
      </c>
      <c r="E18" s="119"/>
      <c r="F18" s="114"/>
    </row>
    <row r="19" ht="19" customHeight="1" spans="1:6">
      <c r="A19" s="118" t="s">
        <v>140</v>
      </c>
      <c r="B19" s="125" t="s">
        <v>141</v>
      </c>
      <c r="C19" s="119">
        <f t="shared" si="0"/>
        <v>6100000</v>
      </c>
      <c r="D19" s="119"/>
      <c r="E19" s="119">
        <f>[1]表6!$E$15+[2]表6!$E$13</f>
        <v>6100000</v>
      </c>
      <c r="F19" s="114"/>
    </row>
    <row r="20" s="91" customFormat="1" ht="19" customHeight="1" spans="1:6">
      <c r="A20" s="126" t="s">
        <v>142</v>
      </c>
      <c r="B20" s="126" t="s">
        <v>143</v>
      </c>
      <c r="C20" s="117">
        <f t="shared" si="0"/>
        <v>105054800</v>
      </c>
      <c r="D20" s="117"/>
      <c r="E20" s="117">
        <f>E21+E22</f>
        <v>105054800</v>
      </c>
      <c r="F20" s="124"/>
    </row>
    <row r="21" customFormat="1" ht="19" customHeight="1" spans="1:6">
      <c r="A21" s="71" t="s">
        <v>144</v>
      </c>
      <c r="B21" s="71" t="s">
        <v>145</v>
      </c>
      <c r="C21" s="119">
        <f t="shared" si="0"/>
        <v>1280000</v>
      </c>
      <c r="D21" s="119"/>
      <c r="E21" s="119">
        <v>1280000</v>
      </c>
      <c r="F21" s="114"/>
    </row>
    <row r="22" customFormat="1" ht="19" customHeight="1" spans="1:6">
      <c r="A22" s="71" t="s">
        <v>146</v>
      </c>
      <c r="B22" s="118" t="s">
        <v>147</v>
      </c>
      <c r="C22" s="119">
        <f t="shared" si="0"/>
        <v>103774800</v>
      </c>
      <c r="D22" s="119"/>
      <c r="E22" s="119">
        <v>103774800</v>
      </c>
      <c r="F22" s="114"/>
    </row>
    <row r="23" s="91" customFormat="1" ht="19" customHeight="1" spans="1:6">
      <c r="A23" s="115" t="s">
        <v>148</v>
      </c>
      <c r="B23" s="123" t="s">
        <v>149</v>
      </c>
      <c r="C23" s="116">
        <f t="shared" si="0"/>
        <v>2749664.36</v>
      </c>
      <c r="D23" s="116">
        <f>D24</f>
        <v>2749664.36</v>
      </c>
      <c r="E23" s="116"/>
      <c r="F23" s="124"/>
    </row>
    <row r="24" ht="19" customHeight="1" spans="1:6">
      <c r="A24" s="118" t="s">
        <v>150</v>
      </c>
      <c r="B24" s="125" t="s">
        <v>149</v>
      </c>
      <c r="C24" s="127">
        <f t="shared" ref="C24:C31" si="1">D24+E24</f>
        <v>2749664.36</v>
      </c>
      <c r="D24" s="127">
        <f>[1]表6!$D$17+[2]表6!$D$15+[3]表6!$D$16+[4]表6!$D$13</f>
        <v>2749664.36</v>
      </c>
      <c r="E24" s="127"/>
      <c r="F24" s="114"/>
    </row>
    <row r="25" ht="19" customHeight="1" spans="1:6">
      <c r="A25" s="128">
        <v>210</v>
      </c>
      <c r="B25" s="123" t="s">
        <v>151</v>
      </c>
      <c r="C25" s="129">
        <f t="shared" si="1"/>
        <v>501132.55</v>
      </c>
      <c r="D25" s="129">
        <f>D26</f>
        <v>501132.55</v>
      </c>
      <c r="E25" s="129"/>
      <c r="F25" s="114"/>
    </row>
    <row r="26" ht="19" customHeight="1" spans="1:6">
      <c r="A26" s="115" t="s">
        <v>152</v>
      </c>
      <c r="B26" s="115" t="s">
        <v>153</v>
      </c>
      <c r="C26" s="130">
        <f t="shared" si="1"/>
        <v>501132.55</v>
      </c>
      <c r="D26" s="130">
        <f>D27+D28</f>
        <v>501132.55</v>
      </c>
      <c r="E26" s="130"/>
      <c r="F26" s="114"/>
    </row>
    <row r="27" customFormat="1" ht="19" customHeight="1" spans="1:6">
      <c r="A27" s="120" t="s">
        <v>154</v>
      </c>
      <c r="B27" s="120" t="s">
        <v>155</v>
      </c>
      <c r="C27" s="131">
        <f t="shared" si="1"/>
        <v>180819.24</v>
      </c>
      <c r="D27" s="127">
        <v>180819.24</v>
      </c>
      <c r="E27" s="127"/>
      <c r="F27" s="114"/>
    </row>
    <row r="28" customFormat="1" ht="19" customHeight="1" spans="1:6">
      <c r="A28" s="120" t="s">
        <v>156</v>
      </c>
      <c r="B28" s="120" t="s">
        <v>157</v>
      </c>
      <c r="C28" s="131">
        <f t="shared" si="1"/>
        <v>320313.31</v>
      </c>
      <c r="D28" s="127">
        <f>[2]表6!$D$18+[3]表6!$D$19+[4]表6!$D$18</f>
        <v>320313.31</v>
      </c>
      <c r="E28" s="127"/>
      <c r="F28" s="114"/>
    </row>
    <row r="29" ht="19" customHeight="1" spans="1:6">
      <c r="A29" s="132" t="s">
        <v>158</v>
      </c>
      <c r="B29" s="132" t="s">
        <v>159</v>
      </c>
      <c r="C29" s="116">
        <f t="shared" si="1"/>
        <v>20930000</v>
      </c>
      <c r="D29" s="133"/>
      <c r="E29" s="133">
        <f>E30</f>
        <v>20930000</v>
      </c>
      <c r="F29" s="114"/>
    </row>
    <row r="30" ht="19" customHeight="1" spans="1:6">
      <c r="A30" s="132" t="s">
        <v>160</v>
      </c>
      <c r="B30" s="132" t="s">
        <v>161</v>
      </c>
      <c r="C30" s="116">
        <f t="shared" si="1"/>
        <v>20930000</v>
      </c>
      <c r="D30" s="133"/>
      <c r="E30" s="133">
        <f>E31</f>
        <v>20930000</v>
      </c>
      <c r="F30" s="114"/>
    </row>
    <row r="31" ht="19" customHeight="1" spans="1:6">
      <c r="A31" s="120" t="s">
        <v>162</v>
      </c>
      <c r="B31" s="120" t="s">
        <v>163</v>
      </c>
      <c r="C31" s="127">
        <f t="shared" si="1"/>
        <v>20930000</v>
      </c>
      <c r="D31" s="134"/>
      <c r="E31" s="134">
        <v>20930000</v>
      </c>
      <c r="F31" s="114"/>
    </row>
    <row r="32" spans="3:6">
      <c r="C32" s="114"/>
      <c r="D32" s="114"/>
      <c r="E32" s="114"/>
      <c r="F32" s="114"/>
    </row>
    <row r="33" spans="3:6">
      <c r="C33" s="114"/>
      <c r="D33" s="114"/>
      <c r="E33" s="114"/>
      <c r="F33" s="114"/>
    </row>
    <row r="34" spans="3:6">
      <c r="C34" s="114"/>
      <c r="D34" s="114"/>
      <c r="E34" s="114"/>
      <c r="F34" s="114"/>
    </row>
    <row r="35" spans="3:6">
      <c r="C35" s="114"/>
      <c r="D35" s="114"/>
      <c r="E35" s="114"/>
      <c r="F35" s="114"/>
    </row>
    <row r="36" spans="3:6">
      <c r="C36" s="114"/>
      <c r="D36" s="114"/>
      <c r="E36" s="114"/>
      <c r="F36" s="114"/>
    </row>
  </sheetData>
  <mergeCells count="4">
    <mergeCell ref="A2:E2"/>
    <mergeCell ref="C3:E3"/>
    <mergeCell ref="A4:B4"/>
    <mergeCell ref="C4:E4"/>
  </mergeCells>
  <pageMargins left="0.75" right="0.75" top="0.708333333333333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H16" sqref="H16"/>
    </sheetView>
  </sheetViews>
  <sheetFormatPr defaultColWidth="10" defaultRowHeight="13.5" outlineLevelCol="4"/>
  <cols>
    <col min="1" max="1" width="13.7" customWidth="1"/>
    <col min="2" max="2" width="27.7916666666667" customWidth="1"/>
    <col min="3" max="5" width="14.9666666666667" customWidth="1"/>
    <col min="8" max="8" width="12.7166666666667"/>
  </cols>
  <sheetData>
    <row r="1" ht="36" customHeight="1" spans="1:5">
      <c r="A1" s="58" t="s">
        <v>210</v>
      </c>
      <c r="B1" s="58"/>
      <c r="C1" s="58"/>
      <c r="D1" s="58"/>
      <c r="E1" s="58"/>
    </row>
    <row r="2" ht="22.75" customHeight="1" spans="1:5">
      <c r="A2" s="92"/>
      <c r="B2" s="92"/>
      <c r="C2" s="59"/>
      <c r="D2" s="59"/>
      <c r="E2" s="93" t="s">
        <v>32</v>
      </c>
    </row>
    <row r="3" ht="22.75" customHeight="1" spans="1:5">
      <c r="A3" s="94" t="s">
        <v>211</v>
      </c>
      <c r="B3" s="94"/>
      <c r="C3" s="94" t="s">
        <v>212</v>
      </c>
      <c r="D3" s="94"/>
      <c r="E3" s="94"/>
    </row>
    <row r="4" ht="22.75" customHeight="1" spans="1:5">
      <c r="A4" s="94" t="s">
        <v>113</v>
      </c>
      <c r="B4" s="94" t="s">
        <v>114</v>
      </c>
      <c r="C4" s="94" t="s">
        <v>165</v>
      </c>
      <c r="D4" s="94" t="s">
        <v>213</v>
      </c>
      <c r="E4" s="94" t="s">
        <v>214</v>
      </c>
    </row>
    <row r="5" ht="22.75" customHeight="1" spans="1:5">
      <c r="A5" s="94"/>
      <c r="B5" s="95" t="s">
        <v>165</v>
      </c>
      <c r="C5" s="96">
        <f>D5+E5</f>
        <v>25501739.23</v>
      </c>
      <c r="D5" s="96">
        <f>D6+D18+D46</f>
        <v>24654471.18</v>
      </c>
      <c r="E5" s="96">
        <f>E6+E18+E46</f>
        <v>847268.05</v>
      </c>
    </row>
    <row r="6" ht="13" customHeight="1" spans="1:5">
      <c r="A6" s="97" t="s">
        <v>215</v>
      </c>
      <c r="B6" s="98" t="s">
        <v>216</v>
      </c>
      <c r="C6" s="99">
        <f>D6+E6</f>
        <v>21799601.54</v>
      </c>
      <c r="D6" s="100">
        <f>SUM(D7:D17)</f>
        <v>21799601.54</v>
      </c>
      <c r="E6" s="100"/>
    </row>
    <row r="7" ht="13" customHeight="1" spans="1:5">
      <c r="A7" s="82" t="s">
        <v>217</v>
      </c>
      <c r="B7" s="83" t="s">
        <v>218</v>
      </c>
      <c r="C7" s="101">
        <f>D7+E7</f>
        <v>3667112.89</v>
      </c>
      <c r="D7" s="102">
        <f>[1]表7!$D$8+[2]表7!$D$8+[3]表7!$D$8+[4]表7!$D$8</f>
        <v>3667112.89</v>
      </c>
      <c r="E7" s="103"/>
    </row>
    <row r="8" ht="13" customHeight="1" spans="1:5">
      <c r="A8" s="82" t="s">
        <v>219</v>
      </c>
      <c r="B8" s="83" t="s">
        <v>220</v>
      </c>
      <c r="C8" s="101">
        <f>D8+E8</f>
        <v>2283417.74</v>
      </c>
      <c r="D8" s="102">
        <f>[1]表7!$D$9+[2]表7!$D$9+[3]表7!$D$9+[4]表7!$D$9</f>
        <v>2283417.74</v>
      </c>
      <c r="E8" s="104"/>
    </row>
    <row r="9" ht="13" customHeight="1" spans="1:5">
      <c r="A9" s="82" t="s">
        <v>221</v>
      </c>
      <c r="B9" s="83" t="s">
        <v>222</v>
      </c>
      <c r="C9" s="101">
        <f>D9+E9</f>
        <v>804578</v>
      </c>
      <c r="D9" s="102">
        <f>[1]表7!$D$10+[2]表7!$D$10+[3]表7!$D$10</f>
        <v>804578</v>
      </c>
      <c r="E9" s="104"/>
    </row>
    <row r="10" ht="13" customHeight="1" spans="1:5">
      <c r="A10" s="82" t="s">
        <v>223</v>
      </c>
      <c r="B10" s="83" t="s">
        <v>224</v>
      </c>
      <c r="C10" s="101"/>
      <c r="D10" s="102"/>
      <c r="E10" s="104"/>
    </row>
    <row r="11" ht="13" customHeight="1" spans="1:5">
      <c r="A11" s="82" t="s">
        <v>225</v>
      </c>
      <c r="B11" s="83" t="s">
        <v>226</v>
      </c>
      <c r="C11" s="101">
        <f>D11+E11</f>
        <v>1381296</v>
      </c>
      <c r="D11" s="102">
        <f>[1]表7!$D$12+[2]表7!$D$11+[3]表7!$D$11+[4]表7!$D$10</f>
        <v>1381296</v>
      </c>
      <c r="E11" s="104"/>
    </row>
    <row r="12" ht="13" customHeight="1" spans="1:5">
      <c r="A12" s="82" t="s">
        <v>227</v>
      </c>
      <c r="B12" s="83" t="s">
        <v>228</v>
      </c>
      <c r="C12" s="101"/>
      <c r="D12" s="102"/>
      <c r="E12" s="104"/>
    </row>
    <row r="13" ht="13" customHeight="1" spans="1:5">
      <c r="A13" s="82" t="s">
        <v>229</v>
      </c>
      <c r="B13" s="83" t="s">
        <v>230</v>
      </c>
      <c r="C13" s="101"/>
      <c r="D13" s="102"/>
      <c r="E13" s="104"/>
    </row>
    <row r="14" ht="13" customHeight="1" spans="1:5">
      <c r="A14" s="82" t="s">
        <v>231</v>
      </c>
      <c r="B14" s="83" t="s">
        <v>232</v>
      </c>
      <c r="C14" s="101">
        <f>D14+E14</f>
        <v>479532.55</v>
      </c>
      <c r="D14" s="102">
        <f>[1]表7!$D$15+[2]表7!$D$12+[3]表7!$D$12+[4]表7!$D$11</f>
        <v>479532.55</v>
      </c>
      <c r="E14" s="104"/>
    </row>
    <row r="15" ht="13" customHeight="1" spans="1:5">
      <c r="A15" s="82" t="s">
        <v>233</v>
      </c>
      <c r="B15" s="83" t="s">
        <v>234</v>
      </c>
      <c r="C15" s="101">
        <f>D15+E15</f>
        <v>49664.36</v>
      </c>
      <c r="D15" s="102">
        <f>[1]表7!$D$16+[2]表7!$D$13+[3]表7!$D$13+[4]表7!$D$12</f>
        <v>49664.36</v>
      </c>
      <c r="E15" s="104"/>
    </row>
    <row r="16" ht="13" customHeight="1" spans="1:5">
      <c r="A16" s="82" t="s">
        <v>235</v>
      </c>
      <c r="B16" s="83" t="s">
        <v>236</v>
      </c>
      <c r="C16" s="101"/>
      <c r="D16" s="102"/>
      <c r="E16" s="104"/>
    </row>
    <row r="17" ht="13" customHeight="1" spans="1:5">
      <c r="A17" s="82" t="s">
        <v>237</v>
      </c>
      <c r="B17" s="83" t="s">
        <v>238</v>
      </c>
      <c r="C17" s="101">
        <f>D17+E17</f>
        <v>13134000</v>
      </c>
      <c r="D17" s="102">
        <f>[1]表7!$D$18</f>
        <v>13134000</v>
      </c>
      <c r="E17" s="104"/>
    </row>
    <row r="18" s="91" customFormat="1" ht="13" customHeight="1" spans="1:5">
      <c r="A18" s="98" t="s">
        <v>239</v>
      </c>
      <c r="B18" s="98" t="s">
        <v>240</v>
      </c>
      <c r="C18" s="99">
        <f>D18+E18</f>
        <v>847268.05</v>
      </c>
      <c r="D18" s="105"/>
      <c r="E18" s="105">
        <f>SUM(E19:E45)</f>
        <v>847268.05</v>
      </c>
    </row>
    <row r="19" ht="13" customHeight="1" spans="1:5">
      <c r="A19" s="82" t="s">
        <v>241</v>
      </c>
      <c r="B19" s="83" t="s">
        <v>242</v>
      </c>
      <c r="C19" s="101">
        <f>D19+E19</f>
        <v>216000</v>
      </c>
      <c r="D19" s="104"/>
      <c r="E19" s="104">
        <f>[1]表7!$E$20+[2]表7!$E$15+[3]表7!$E$15+[4]表7!$E$14</f>
        <v>216000</v>
      </c>
    </row>
    <row r="20" ht="13" customHeight="1" spans="1:5">
      <c r="A20" s="82" t="s">
        <v>243</v>
      </c>
      <c r="B20" s="83" t="s">
        <v>244</v>
      </c>
      <c r="C20" s="101">
        <f>D20+E20</f>
        <v>16100</v>
      </c>
      <c r="D20" s="104"/>
      <c r="E20" s="104">
        <f>[2]表7!$E$16+[3]表7!$E$16+[4]表7!$E$15</f>
        <v>16100</v>
      </c>
    </row>
    <row r="21" ht="13" customHeight="1" spans="1:5">
      <c r="A21" s="82" t="s">
        <v>245</v>
      </c>
      <c r="B21" s="83" t="s">
        <v>246</v>
      </c>
      <c r="C21" s="101"/>
      <c r="D21" s="104"/>
      <c r="E21" s="104"/>
    </row>
    <row r="22" ht="13" customHeight="1" spans="1:5">
      <c r="A22" s="82" t="s">
        <v>247</v>
      </c>
      <c r="B22" s="83" t="s">
        <v>248</v>
      </c>
      <c r="C22" s="101"/>
      <c r="D22" s="104"/>
      <c r="E22" s="104"/>
    </row>
    <row r="23" ht="13" customHeight="1" spans="1:5">
      <c r="A23" s="82" t="s">
        <v>249</v>
      </c>
      <c r="B23" s="83" t="s">
        <v>250</v>
      </c>
      <c r="C23" s="101"/>
      <c r="D23" s="104"/>
      <c r="E23" s="104"/>
    </row>
    <row r="24" ht="13" customHeight="1" spans="1:5">
      <c r="A24" s="82" t="s">
        <v>251</v>
      </c>
      <c r="B24" s="83" t="s">
        <v>252</v>
      </c>
      <c r="C24" s="101"/>
      <c r="D24" s="104"/>
      <c r="E24" s="104"/>
    </row>
    <row r="25" ht="13" customHeight="1" spans="1:5">
      <c r="A25" s="82" t="s">
        <v>253</v>
      </c>
      <c r="B25" s="83" t="s">
        <v>254</v>
      </c>
      <c r="C25" s="101">
        <f>D25+E25</f>
        <v>22400</v>
      </c>
      <c r="D25" s="104"/>
      <c r="E25" s="104">
        <f>[1]表7!$E$26+[2]表7!$E$17+[3]表7!$E$17+[4]表7!$E$16</f>
        <v>22400</v>
      </c>
    </row>
    <row r="26" ht="13" customHeight="1" spans="1:5">
      <c r="A26" s="82" t="s">
        <v>255</v>
      </c>
      <c r="B26" s="83" t="s">
        <v>256</v>
      </c>
      <c r="C26" s="101"/>
      <c r="D26" s="104"/>
      <c r="E26" s="104"/>
    </row>
    <row r="27" ht="13" customHeight="1" spans="1:5">
      <c r="A27" s="82" t="s">
        <v>257</v>
      </c>
      <c r="B27" s="83" t="s">
        <v>258</v>
      </c>
      <c r="C27" s="101"/>
      <c r="D27" s="104"/>
      <c r="E27" s="104"/>
    </row>
    <row r="28" ht="13" customHeight="1" spans="1:5">
      <c r="A28" s="82" t="s">
        <v>259</v>
      </c>
      <c r="B28" s="83" t="s">
        <v>260</v>
      </c>
      <c r="C28" s="101">
        <f>D28+E28</f>
        <v>112000</v>
      </c>
      <c r="D28" s="104"/>
      <c r="E28" s="104">
        <f>[1]表7!$E$29+[2]表7!$E$18+[3]表7!$E$18+[4]表7!$E$17</f>
        <v>112000</v>
      </c>
    </row>
    <row r="29" ht="13" customHeight="1" spans="1:5">
      <c r="A29" s="82" t="s">
        <v>261</v>
      </c>
      <c r="B29" s="83" t="s">
        <v>262</v>
      </c>
      <c r="C29" s="101"/>
      <c r="D29" s="104"/>
      <c r="E29" s="104"/>
    </row>
    <row r="30" ht="13" customHeight="1" spans="1:5">
      <c r="A30" s="82" t="s">
        <v>263</v>
      </c>
      <c r="B30" s="83" t="s">
        <v>264</v>
      </c>
      <c r="C30" s="101"/>
      <c r="D30" s="104"/>
      <c r="E30" s="104"/>
    </row>
    <row r="31" ht="13" customHeight="1" spans="1:5">
      <c r="A31" s="82" t="s">
        <v>265</v>
      </c>
      <c r="B31" s="83" t="s">
        <v>266</v>
      </c>
      <c r="C31" s="101"/>
      <c r="D31" s="104"/>
      <c r="E31" s="104"/>
    </row>
    <row r="32" ht="13" customHeight="1" spans="1:5">
      <c r="A32" s="82" t="s">
        <v>267</v>
      </c>
      <c r="B32" s="83" t="s">
        <v>268</v>
      </c>
      <c r="C32" s="101"/>
      <c r="D32" s="104"/>
      <c r="E32" s="104"/>
    </row>
    <row r="33" ht="13" customHeight="1" spans="1:5">
      <c r="A33" s="82" t="s">
        <v>269</v>
      </c>
      <c r="B33" s="83" t="s">
        <v>270</v>
      </c>
      <c r="C33" s="101"/>
      <c r="D33" s="104"/>
      <c r="E33" s="104"/>
    </row>
    <row r="34" ht="13" customHeight="1" spans="1:5">
      <c r="A34" s="82" t="s">
        <v>271</v>
      </c>
      <c r="B34" s="83" t="s">
        <v>272</v>
      </c>
      <c r="C34" s="101"/>
      <c r="D34" s="104"/>
      <c r="E34" s="104"/>
    </row>
    <row r="35" ht="13" customHeight="1" spans="1:5">
      <c r="A35" s="82" t="s">
        <v>273</v>
      </c>
      <c r="B35" s="83" t="s">
        <v>274</v>
      </c>
      <c r="C35" s="101"/>
      <c r="D35" s="104"/>
      <c r="E35" s="104"/>
    </row>
    <row r="36" ht="13" customHeight="1" spans="1:5">
      <c r="A36" s="82" t="s">
        <v>275</v>
      </c>
      <c r="B36" s="83" t="s">
        <v>276</v>
      </c>
      <c r="C36" s="101"/>
      <c r="D36" s="104"/>
      <c r="E36" s="104"/>
    </row>
    <row r="37" ht="13" customHeight="1" spans="1:5">
      <c r="A37" s="82" t="s">
        <v>277</v>
      </c>
      <c r="B37" s="83" t="s">
        <v>278</v>
      </c>
      <c r="C37" s="101"/>
      <c r="D37" s="104"/>
      <c r="E37" s="104"/>
    </row>
    <row r="38" ht="13" customHeight="1" spans="1:5">
      <c r="A38" s="82" t="s">
        <v>279</v>
      </c>
      <c r="B38" s="83" t="s">
        <v>280</v>
      </c>
      <c r="C38" s="101"/>
      <c r="D38" s="104"/>
      <c r="E38" s="104"/>
    </row>
    <row r="39" ht="13" customHeight="1" spans="1:5">
      <c r="A39" s="82" t="s">
        <v>281</v>
      </c>
      <c r="B39" s="83" t="s">
        <v>282</v>
      </c>
      <c r="C39" s="101"/>
      <c r="D39" s="104"/>
      <c r="E39" s="104"/>
    </row>
    <row r="40" ht="13" customHeight="1" spans="1:5">
      <c r="A40" s="82" t="s">
        <v>283</v>
      </c>
      <c r="B40" s="83" t="s">
        <v>284</v>
      </c>
      <c r="C40" s="101">
        <f>D40+E40</f>
        <v>113486.94</v>
      </c>
      <c r="D40" s="102"/>
      <c r="E40" s="102">
        <f>[1]表7!$E$41+[2]表7!$E$19+[3]表7!$E$19+[4]表7!$E$18</f>
        <v>113486.94</v>
      </c>
    </row>
    <row r="41" ht="13" customHeight="1" spans="1:5">
      <c r="A41" s="82" t="s">
        <v>285</v>
      </c>
      <c r="B41" s="83" t="s">
        <v>286</v>
      </c>
      <c r="C41" s="101">
        <f>D41+E41</f>
        <v>100581.11</v>
      </c>
      <c r="D41" s="102"/>
      <c r="E41" s="102">
        <f>[1]表7!$E$42+[2]表7!$E$20+[3]表7!$E$20+[4]表7!$E$19</f>
        <v>100581.11</v>
      </c>
    </row>
    <row r="42" ht="13" customHeight="1" spans="1:5">
      <c r="A42" s="82" t="s">
        <v>287</v>
      </c>
      <c r="B42" s="83" t="s">
        <v>288</v>
      </c>
      <c r="C42" s="101"/>
      <c r="D42" s="102"/>
      <c r="E42" s="102"/>
    </row>
    <row r="43" ht="13" customHeight="1" spans="1:5">
      <c r="A43" s="82" t="s">
        <v>289</v>
      </c>
      <c r="B43" s="83" t="s">
        <v>290</v>
      </c>
      <c r="C43" s="101">
        <f>D43+E43</f>
        <v>43500</v>
      </c>
      <c r="D43" s="102"/>
      <c r="E43" s="102">
        <f>[1]表7!$E$44+[2]表7!$E$21+[3]表7!$E$21+[4]表7!$E$20</f>
        <v>43500</v>
      </c>
    </row>
    <row r="44" ht="13" customHeight="1" spans="1:5">
      <c r="A44" s="82" t="s">
        <v>289</v>
      </c>
      <c r="B44" s="83" t="s">
        <v>291</v>
      </c>
      <c r="C44" s="101">
        <f>D44+E44</f>
        <v>223200</v>
      </c>
      <c r="D44" s="102"/>
      <c r="E44" s="102">
        <f>[1]表7!$E$45+[2]表7!$E$22+[3]表7!$E$22</f>
        <v>223200</v>
      </c>
    </row>
    <row r="45" ht="13" customHeight="1" spans="1:5">
      <c r="A45" s="82" t="s">
        <v>292</v>
      </c>
      <c r="B45" s="83" t="s">
        <v>293</v>
      </c>
      <c r="C45" s="101"/>
      <c r="D45" s="102"/>
      <c r="E45" s="104"/>
    </row>
    <row r="46" s="91" customFormat="1" ht="13" customHeight="1" spans="1:5">
      <c r="A46" s="98" t="s">
        <v>294</v>
      </c>
      <c r="B46" s="98" t="s">
        <v>295</v>
      </c>
      <c r="C46" s="99">
        <f>D46+E46</f>
        <v>2854869.64</v>
      </c>
      <c r="D46" s="105">
        <f>D48+D51+D58</f>
        <v>2854869.64</v>
      </c>
      <c r="E46" s="105"/>
    </row>
    <row r="47" ht="13" customHeight="1" spans="1:5">
      <c r="A47" s="82" t="s">
        <v>296</v>
      </c>
      <c r="B47" s="83" t="s">
        <v>297</v>
      </c>
      <c r="C47" s="101"/>
      <c r="D47" s="104"/>
      <c r="E47" s="104"/>
    </row>
    <row r="48" ht="13" customHeight="1" spans="1:5">
      <c r="A48" s="82" t="s">
        <v>298</v>
      </c>
      <c r="B48" s="83" t="s">
        <v>299</v>
      </c>
      <c r="C48" s="101">
        <f>D48+E48</f>
        <v>109647.97</v>
      </c>
      <c r="D48" s="104">
        <f>[3]表7!$D$24+[4]表7!$D$22+[2]表7!$D$24</f>
        <v>109647.97</v>
      </c>
      <c r="E48" s="104"/>
    </row>
    <row r="49" ht="13" customHeight="1" spans="1:5">
      <c r="A49" s="82" t="s">
        <v>300</v>
      </c>
      <c r="B49" s="83" t="s">
        <v>301</v>
      </c>
      <c r="C49" s="101"/>
      <c r="D49" s="104"/>
      <c r="E49" s="104"/>
    </row>
    <row r="50" ht="13" customHeight="1" spans="1:5">
      <c r="A50" s="82" t="s">
        <v>302</v>
      </c>
      <c r="B50" s="83" t="s">
        <v>303</v>
      </c>
      <c r="C50" s="101"/>
      <c r="D50" s="104"/>
      <c r="E50" s="104"/>
    </row>
    <row r="51" ht="13" customHeight="1" spans="1:5">
      <c r="A51" s="82" t="s">
        <v>304</v>
      </c>
      <c r="B51" s="83" t="s">
        <v>305</v>
      </c>
      <c r="C51" s="101">
        <f>D51+E51</f>
        <v>2709480</v>
      </c>
      <c r="D51" s="102">
        <f>[1]表7!$D$52+[3]表7!$D$25</f>
        <v>2709480</v>
      </c>
      <c r="E51" s="104"/>
    </row>
    <row r="52" ht="13" customHeight="1" spans="1:5">
      <c r="A52" s="82" t="s">
        <v>306</v>
      </c>
      <c r="B52" s="83" t="s">
        <v>307</v>
      </c>
      <c r="C52" s="101"/>
      <c r="D52" s="104"/>
      <c r="E52" s="104"/>
    </row>
    <row r="53" ht="13" customHeight="1" spans="1:5">
      <c r="A53" s="82" t="s">
        <v>308</v>
      </c>
      <c r="B53" s="83" t="s">
        <v>309</v>
      </c>
      <c r="C53" s="101"/>
      <c r="D53" s="104"/>
      <c r="E53" s="104"/>
    </row>
    <row r="54" ht="13" customHeight="1" spans="1:5">
      <c r="A54" s="82" t="s">
        <v>310</v>
      </c>
      <c r="B54" s="83" t="s">
        <v>311</v>
      </c>
      <c r="C54" s="101"/>
      <c r="D54" s="104"/>
      <c r="E54" s="104"/>
    </row>
    <row r="55" ht="13" customHeight="1" spans="1:5">
      <c r="A55" s="82" t="s">
        <v>312</v>
      </c>
      <c r="B55" s="83" t="s">
        <v>313</v>
      </c>
      <c r="C55" s="101"/>
      <c r="D55" s="104"/>
      <c r="E55" s="104"/>
    </row>
    <row r="56" ht="13" customHeight="1" spans="1:5">
      <c r="A56" s="82" t="s">
        <v>314</v>
      </c>
      <c r="B56" s="83" t="s">
        <v>315</v>
      </c>
      <c r="C56" s="101"/>
      <c r="D56" s="104"/>
      <c r="E56" s="104"/>
    </row>
    <row r="57" ht="13" customHeight="1" spans="1:5">
      <c r="A57" s="82" t="s">
        <v>316</v>
      </c>
      <c r="B57" s="83" t="s">
        <v>317</v>
      </c>
      <c r="C57" s="101"/>
      <c r="D57" s="104"/>
      <c r="E57" s="104"/>
    </row>
    <row r="58" ht="13" customHeight="1" spans="1:5">
      <c r="A58" s="82" t="s">
        <v>318</v>
      </c>
      <c r="B58" s="83" t="s">
        <v>319</v>
      </c>
      <c r="C58" s="101">
        <f>D58+E58</f>
        <v>35741.67</v>
      </c>
      <c r="D58" s="106">
        <f>[1]表7!$D$59</f>
        <v>35741.67</v>
      </c>
      <c r="E58" s="104"/>
    </row>
  </sheetData>
  <mergeCells count="4">
    <mergeCell ref="A1:E1"/>
    <mergeCell ref="A2:B2"/>
    <mergeCell ref="A3:B3"/>
    <mergeCell ref="C3:E3"/>
  </mergeCells>
  <pageMargins left="0.751388888888889" right="0.751388888888889" top="0.0784722222222222" bottom="0.0784722222222222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12表</vt:lpstr>
      <vt:lpstr>13表</vt:lpstr>
      <vt:lpstr>14表</vt:lpstr>
      <vt:lpstr>15表</vt:lpstr>
      <vt:lpstr>16表</vt:lpstr>
      <vt:lpstr>17表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2023-01-31T16:53:00Z</dcterms:created>
  <dcterms:modified xsi:type="dcterms:W3CDTF">2023-05-12T01:53:59Z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D509B4612A3F434A95A6DEDB6C8E1C35_13</vt:lpwstr>
  </property>
</Properties>
</file>