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72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<sst xmlns="http://schemas.openxmlformats.org/spreadsheetml/2006/main" count="480" uniqueCount="333">
  <si>
    <t>单位代码：</t>
  </si>
  <si>
    <t>621026606001</t>
  </si>
  <si>
    <t>单位名称：</t>
  </si>
  <si>
    <t>宁县人力资源和社会保障局</t>
  </si>
  <si>
    <t>部门预算公开表</t>
  </si>
  <si>
    <t xml:space="preserve">     </t>
  </si>
  <si>
    <t>编制日期：</t>
  </si>
  <si>
    <t>2025.02.09</t>
  </si>
  <si>
    <t>部门领导：</t>
  </si>
  <si>
    <t>王曦</t>
  </si>
  <si>
    <t>财务负责人：</t>
  </si>
  <si>
    <t>陆宇普</t>
  </si>
  <si>
    <t>制表人：</t>
  </si>
  <si>
    <t>张建新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</si>
  <si>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</si>
  <si>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</si>
  <si>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</si>
  <si>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</si>
  <si>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</si>
  <si>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</si>
  <si>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</si>
  <si>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</si>
  <si>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</si>
  <si>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</si>
  <si>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</si>
  <si>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</si>
  <si>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</si>
  <si>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</si>
  <si>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</si>
  <si>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</si>
  <si>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</si>
  <si>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</si>
  <si>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</si>
  <si>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</si>
  <si>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</si>
  <si>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</si>
  <si>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</si>
  <si>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</si>
  <si>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</si>
  <si>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</si>
  <si>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</si>
  <si>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</si>
  <si>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</si>
  <si>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</si>
  <si>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</si>
  <si>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</si>
  <si>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</si>
  <si>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</si>
  <si>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</si>
  <si>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</si>
  <si>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</si>
  <si>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</si>
  <si>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</si>
  <si>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</si>
  <si>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</si>
  <si>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</si>
  <si>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</si>
  <si>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</si>
  <si>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</si>
  <si>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</si>
  <si>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</si>
  <si>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</si>
  <si>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</si>
  <si>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</si>
  <si>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</si>
  <si>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</si>
  <si>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</si>
  <si>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</si>
  <si>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</si>
  <si>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</si>
  <si>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</si>
  <si>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</si>
  <si>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</si>
  <si>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</si>
  <si>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</si>
  <si>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</si>
  <si>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</si>
  <si>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</si>
  <si>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</si>
  <si>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</si>
  <si>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</si>
  <si>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</si>
  <si>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</si>
  <si>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</si>
  <si>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</si>
  <si>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</si>
  <si>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</si>
  <si>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</si>
  <si>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</si>
  <si>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</si>
  <si>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</si>
  <si>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</si>
  <si>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</si>
  <si>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</si>
  <si>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</si>
  <si>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</si>
  <si>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</si>
  <si>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</si>
  <si>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</si>
  <si>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</si>
  <si>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</si>
  <si>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</si>
  <si>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</si>
  <si>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</si>
  <si>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</si>
  <si>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</si>
  <si>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</si>
  <si>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</si>
  <si>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</si>
  <si>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</si>
  <si>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</si>
  <si>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</si>
  <si>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</si>
  <si>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</si>
  <si>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</si>
  <si>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</si>
  <si>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</si>
  <si>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</si>
  <si>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</si>
  <si>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科目代码</t>
  </si>
  <si>
    <t>科目名称</t>
  </si>
  <si>
    <t>社会保障和就业支出</t>
  </si>
  <si>
    <t>人力资源安和社会保障管理事务</t>
  </si>
  <si>
    <t>行政运行</t>
  </si>
  <si>
    <t>就业管理事务</t>
  </si>
  <si>
    <t>社会保险经办机构</t>
  </si>
  <si>
    <t>行政事业单位养老支出</t>
  </si>
  <si>
    <t>行政单位离退休</t>
  </si>
  <si>
    <t>事业单位离退休</t>
  </si>
  <si>
    <t>机关事业单位基本养老保险缴费支出</t>
  </si>
  <si>
    <t>对机关事业单位基本养老保险基金的补助</t>
  </si>
  <si>
    <t>就业补助</t>
  </si>
  <si>
    <t>就业创业服务补贴</t>
  </si>
  <si>
    <t>职业培训补贴</t>
  </si>
  <si>
    <t>公益岗位补贴</t>
  </si>
  <si>
    <t>就业见习补贴</t>
  </si>
  <si>
    <t>其他就业补助支出</t>
  </si>
  <si>
    <t>优抚</t>
  </si>
  <si>
    <t>其他优抚支出</t>
  </si>
  <si>
    <t>财政对基本养老保险基金的补助</t>
  </si>
  <si>
    <t>财政对企业职工基本养老保险基金的补助</t>
  </si>
  <si>
    <t>财政对城乡居民基本养老保险基金的补助</t>
  </si>
  <si>
    <t>其他社会保障和就业支出</t>
  </si>
  <si>
    <t>卫生健康支出</t>
  </si>
  <si>
    <t>行政事业单位医疗</t>
  </si>
  <si>
    <t>行政单位医疗</t>
  </si>
  <si>
    <t>事业单位医疗</t>
  </si>
  <si>
    <t>农林水支出</t>
  </si>
  <si>
    <t>普惠金融发展支出</t>
  </si>
  <si>
    <t>创业担保贷款贴息及奖补</t>
  </si>
  <si>
    <t>财政拨款收支总体情况表</t>
  </si>
  <si>
    <t>合计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</si>
  <si>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</si>
  <si>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</si>
  <si>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</si>
  <si>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</si>
  <si>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</si>
  <si>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</si>
  <si>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</si>
  <si>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</si>
  <si>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</si>
  <si>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</si>
  <si>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</si>
  <si>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</si>
  <si>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</si>
  <si>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</si>
  <si>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</si>
  <si>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</si>
  <si>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</si>
  <si>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</si>
  <si>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</si>
  <si>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</si>
  <si>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</si>
  <si>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</si>
  <si>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</si>
  <si>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</si>
  <si>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</si>
  <si>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</si>
  <si>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</si>
  <si>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</si>
  <si>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</si>
  <si>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</si>
  <si>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</si>
  <si>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</si>
  <si>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</si>
  <si>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</si>
  <si>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</si>
  <si>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</si>
  <si>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</si>
  <si>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</si>
  <si>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</si>
  <si>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</si>
  <si>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</si>
  <si>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</si>
  <si>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</si>
  <si>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</si>
  <si>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</si>
  <si>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</si>
  <si>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</si>
  <si>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</si>
  <si>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</si>
  <si>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</si>
  <si>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</si>
  <si>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</si>
  <si>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</si>
  <si>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</si>
  <si>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</si>
  <si>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</si>
  <si>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</si>
  <si>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</si>
  <si>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</si>
  <si>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</si>
  <si>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</si>
  <si>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</si>
  <si>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</si>
  <si>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</si>
  <si>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</si>
  <si>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</si>
  <si>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</si>
  <si>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</si>
  <si>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</si>
  <si>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</si>
  <si>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</si>
  <si>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</si>
  <si>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</si>
  <si>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</si>
  <si>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</si>
  <si>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</si>
  <si>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</si>
  <si>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</si>
  <si>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</si>
  <si>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</si>
  <si>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</si>
  <si>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</si>
  <si>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</si>
  <si>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</si>
  <si>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</si>
  <si>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</si>
  <si>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</si>
  <si>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</si>
  <si>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</si>
  <si>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</si>
  <si>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</si>
  <si>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</si>
  <si>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</si>
  <si>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</si>
  <si>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</si>
  <si>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</si>
  <si>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</si>
  <si>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</si>
  <si>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</si>
  <si>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</si>
  <si>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</si>
  <si>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</si>
  <si>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</si>
  <si>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</si>
  <si>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</si>
  <si>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</si>
  <si>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</si>
  <si>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</si>
  <si>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</si>
  <si>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</si>
  <si>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</si>
  <si>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</si>
  <si>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</si>
  <si>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</si>
  <si>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</si>
  <si>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</si>
  <si>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</si>
  <si>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</si>
  <si>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</si>
  <si>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</si>
  <si>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</si>
  <si>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</si>
  <si>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</si>
  <si>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</si>
  <si>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</si>
  <si>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 xml:space="preserve">  其他交通费用（车补）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</si>
  <si>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</si>
  <si>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</si>
  <si>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</si>
  <si>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</si>
  <si>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</si>
  <si>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</si>
  <si>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</si>
  <si>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</si>
  <si>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</si>
  <si>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</si>
  <si>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</si>
  <si>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</si>
  <si>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</si>
  <si>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</si>
  <si>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</si>
  <si>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</si>
  <si>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</si>
  <si>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</si>
  <si>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</si>
  <si>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</si>
  <si>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</si>
  <si>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</si>
  <si>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</si>
  <si>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</si>
  <si>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</si>
  <si>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>代缴社会保险费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</si>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</sst>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8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color theme="1"/>
      <name val="SimSun"/>
      <charset val="134"/>
    </font>
    <font>
      <sz val="11"/>
      <color theme="1"/>
      <name val="宋体"/>
      <charset val="1"/>
      <scheme val="minor"/>
    </font>
    <font>
      <b/>
      <sz val="9"/>
      <color indexed="8"/>
      <name val="宋体"/>
      <charset val="1"/>
    </font>
    <font>
      <sz val="9"/>
      <color indexed="8"/>
      <name val="宋体"/>
      <charset val="1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000000"/>
      <name val="宋体"/>
      <charset val="1"/>
    </font>
    <font>
      <sz val="10"/>
      <name val="Hiragino Sans GB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6" borderId="10" applyNumberFormat="0" applyAlignment="0" applyProtection="0">
      <alignment vertical="center"/>
    </xf>
    <xf numFmtId="0" fontId="49" fillId="6" borderId="9" applyNumberFormat="0" applyAlignment="0" applyProtection="0">
      <alignment vertical="center"/>
    </xf>
    <xf numFmtId="0" fontId="50" fillId="7" borderId="11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9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3" fillId="0" borderId="0" xfId="0" applyFo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>
      <alignment vertical="center"/>
    </xf>
    <xf numFmtId="4" fontId="25" fillId="0" borderId="1" xfId="0" applyNumberFormat="1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" fontId="22" fillId="3" borderId="1" xfId="0" applyNumberFormat="1" applyFont="1" applyFill="1" applyBorder="1" applyAlignment="1">
      <alignment vertical="center" wrapText="1"/>
    </xf>
    <xf numFmtId="177" fontId="22" fillId="3" borderId="1" xfId="0" applyNumberFormat="1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 applyProtection="1">
      <alignment horizontal="left" vertical="center" wrapText="1"/>
      <protection locked="0"/>
    </xf>
    <xf numFmtId="0" fontId="29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8" fontId="3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vertical="center"/>
    </xf>
    <xf numFmtId="179" fontId="30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3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80" fontId="8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8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37096;&#38376;&#39044;&#31639;&#20844;&#24320;\&#37096;&#38376;&#39044;&#31639;&#20844;&#24320;&#34920;&#26679;%20-%20&#19979;&#21457;\&#32534;&#36753;&#22522;&#30784;&#34920;\2025&#24180;&#37096;&#38376;&#39044;&#31639;&#25209;&#227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批复表"/>
      <sheetName val="非统发人员工资"/>
      <sheetName val="县列项目经费"/>
      <sheetName val="三公经费"/>
      <sheetName val="政府性基金预算表"/>
      <sheetName val="社会保险基金"/>
      <sheetName val="国有资本经营"/>
      <sheetName val="教育收费"/>
      <sheetName val="卫生收费"/>
      <sheetName val="2025年专项指标"/>
      <sheetName val="乡镇公用经费核定表 "/>
      <sheetName val="2025年预算单位有关经费开支情况统计表"/>
    </sheetNames>
    <sheetDataSet>
      <sheetData sheetId="0">
        <row r="445">
          <cell r="L445">
            <v>79945</v>
          </cell>
          <cell r="M445">
            <v>1505400</v>
          </cell>
          <cell r="N445">
            <v>149500</v>
          </cell>
          <cell r="O445">
            <v>279569.75</v>
          </cell>
        </row>
        <row r="445">
          <cell r="Q445">
            <v>87182051.68</v>
          </cell>
          <cell r="R445">
            <v>538644.6</v>
          </cell>
          <cell r="S445">
            <v>179550</v>
          </cell>
        </row>
        <row r="445">
          <cell r="U445">
            <v>30779.69</v>
          </cell>
          <cell r="V445">
            <v>42699.93</v>
          </cell>
        </row>
        <row r="445">
          <cell r="Y445">
            <v>56194.8</v>
          </cell>
          <cell r="Z445">
            <v>37750</v>
          </cell>
          <cell r="AA445">
            <v>16200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Q8" sqref="Q8"/>
    </sheetView>
  </sheetViews>
  <sheetFormatPr defaultColWidth="10" defaultRowHeight="13.5"/>
  <cols>
    <col min="1" max="1" width="5.875" customWidth="1"/>
    <col min="2" max="3" width="9.76666666666667" customWidth="1"/>
    <col min="4" max="4" width="16" customWidth="1"/>
    <col min="5" max="5" width="13.75" customWidth="1"/>
    <col min="6" max="6" width="9.76666666666667" customWidth="1"/>
    <col min="7" max="7" width="18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22.75" customHeight="1" spans="1:11">
      <c r="A2" s="11"/>
      <c r="B2" s="11" t="s">
        <v>0</v>
      </c>
      <c r="C2" s="120" t="s">
        <v>1</v>
      </c>
      <c r="D2" s="115"/>
      <c r="E2" s="11"/>
      <c r="F2" s="11"/>
      <c r="G2" s="11"/>
      <c r="H2" s="11"/>
      <c r="I2" s="11"/>
      <c r="J2" s="11"/>
      <c r="K2" s="11"/>
    </row>
    <row r="3" ht="22.75" customHeight="1" spans="1:11">
      <c r="A3" s="11"/>
      <c r="B3" s="11" t="s">
        <v>2</v>
      </c>
      <c r="C3" s="11" t="s">
        <v>3</v>
      </c>
      <c r="D3" s="11"/>
      <c r="E3" s="11"/>
      <c r="F3" s="11"/>
      <c r="G3" s="11"/>
      <c r="H3" s="11"/>
      <c r="I3" s="11"/>
      <c r="J3" s="11"/>
      <c r="K3" s="11"/>
    </row>
    <row r="4" ht="14.3" customHeight="1" spans="1:1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ht="78.55" customHeight="1" spans="1:11">
      <c r="A5" s="10"/>
      <c r="B5" s="116" t="s">
        <v>4</v>
      </c>
      <c r="C5" s="116"/>
      <c r="D5" s="116"/>
      <c r="E5" s="116"/>
      <c r="F5" s="116"/>
      <c r="G5" s="116"/>
      <c r="H5" s="116"/>
      <c r="I5" s="116"/>
      <c r="J5" s="116"/>
      <c r="K5" s="116"/>
    </row>
    <row r="6" ht="22.75" customHeight="1" spans="1:1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 t="s">
        <v>5</v>
      </c>
      <c r="C9" s="11"/>
      <c r="F9" s="117" t="s">
        <v>6</v>
      </c>
      <c r="G9" s="118" t="s">
        <v>7</v>
      </c>
      <c r="H9" s="11"/>
      <c r="I9" s="11"/>
      <c r="J9" s="11"/>
      <c r="K9" s="11"/>
    </row>
    <row r="10" ht="22.75" customHeight="1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22.75" customHeight="1" spans="1:11">
      <c r="A11" s="11"/>
      <c r="B11" s="117" t="s">
        <v>8</v>
      </c>
      <c r="C11" s="119" t="s">
        <v>9</v>
      </c>
      <c r="D11" s="11"/>
      <c r="E11" s="117" t="s">
        <v>10</v>
      </c>
      <c r="F11" s="10" t="s">
        <v>11</v>
      </c>
      <c r="G11" s="11"/>
      <c r="H11" s="117" t="s">
        <v>12</v>
      </c>
      <c r="I11" s="10" t="s">
        <v>13</v>
      </c>
      <c r="J11" s="11"/>
      <c r="K11" s="11"/>
    </row>
    <row r="12" ht="14.3" customHeight="1" spans="1:11">
      <c r="A12" s="10"/>
      <c r="B12" s="10"/>
      <c r="C12" s="10" t="s">
        <v>14</v>
      </c>
      <c r="D12" s="10"/>
      <c r="E12" s="10"/>
      <c r="F12" s="10"/>
      <c r="G12" s="10"/>
      <c r="H12" s="10"/>
      <c r="I12" s="10"/>
      <c r="J12" s="10"/>
      <c r="K12" s="10"/>
    </row>
    <row r="13" ht="14.3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</sheetData>
  <mergeCells count="3">
    <mergeCell ref="C2:D2"/>
    <mergeCell ref="C3:E3"/>
    <mergeCell ref="B5:K5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L16" sqref="L16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306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38</v>
      </c>
    </row>
    <row r="4" ht="22.75" customHeight="1" spans="1:8">
      <c r="A4" s="13" t="s">
        <v>190</v>
      </c>
      <c r="B4" s="13" t="s">
        <v>307</v>
      </c>
      <c r="C4" s="13"/>
      <c r="D4" s="13"/>
      <c r="E4" s="13"/>
      <c r="F4" s="13"/>
      <c r="G4" s="13" t="s">
        <v>308</v>
      </c>
      <c r="H4" s="13" t="s">
        <v>309</v>
      </c>
    </row>
    <row r="5" ht="22.75" customHeight="1" spans="1:8">
      <c r="A5" s="13"/>
      <c r="B5" s="13" t="s">
        <v>151</v>
      </c>
      <c r="C5" s="13" t="s">
        <v>310</v>
      </c>
      <c r="D5" s="13" t="s">
        <v>311</v>
      </c>
      <c r="E5" s="13" t="s">
        <v>312</v>
      </c>
      <c r="F5" s="13"/>
      <c r="G5" s="13"/>
      <c r="H5" s="13"/>
    </row>
    <row r="6" ht="22.75" customHeight="1" spans="1:8">
      <c r="A6" s="13"/>
      <c r="B6" s="13"/>
      <c r="C6" s="13"/>
      <c r="D6" s="13"/>
      <c r="E6" s="13" t="s">
        <v>313</v>
      </c>
      <c r="F6" s="13" t="s">
        <v>314</v>
      </c>
      <c r="G6" s="13"/>
      <c r="H6" s="13"/>
    </row>
    <row r="7" ht="22.75" customHeight="1" spans="1:8">
      <c r="A7" s="41" t="s">
        <v>151</v>
      </c>
      <c r="B7" s="42"/>
      <c r="C7" s="42"/>
      <c r="D7" s="42"/>
      <c r="E7" s="42"/>
      <c r="F7" s="42"/>
      <c r="G7" s="42"/>
      <c r="H7" s="42"/>
    </row>
    <row r="8" ht="22.75" customHeight="1" spans="1:8">
      <c r="A8" s="41"/>
      <c r="B8" s="42"/>
      <c r="C8" s="42"/>
      <c r="D8" s="42"/>
      <c r="E8" s="42"/>
      <c r="F8" s="42"/>
      <c r="G8" s="42"/>
      <c r="H8" s="42"/>
    </row>
    <row r="9" ht="22.7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1.0625" right="0.75" top="0.66875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3" workbookViewId="0">
      <selection activeCell="L10" sqref="L10"/>
    </sheetView>
  </sheetViews>
  <sheetFormatPr defaultColWidth="10" defaultRowHeight="15"/>
  <cols>
    <col min="1" max="1" width="9.76666666666667" customWidth="1"/>
    <col min="2" max="2" width="12" style="17" customWidth="1"/>
    <col min="3" max="3" width="29.625" style="17" customWidth="1"/>
    <col min="4" max="5" width="11" customWidth="1"/>
    <col min="6" max="6" width="9.62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2" customHeight="1" spans="1:10">
      <c r="A2" s="1" t="s">
        <v>315</v>
      </c>
      <c r="B2" s="19"/>
      <c r="C2" s="19"/>
      <c r="D2" s="1"/>
      <c r="E2" s="1"/>
      <c r="F2" s="1"/>
      <c r="G2" s="10"/>
      <c r="H2" s="10"/>
      <c r="I2" s="10"/>
      <c r="J2" s="10"/>
    </row>
    <row r="3" ht="22.75" customHeight="1" spans="1:10">
      <c r="A3" s="11"/>
      <c r="D3" s="11"/>
      <c r="E3" s="11"/>
      <c r="F3" s="11" t="s">
        <v>38</v>
      </c>
      <c r="G3" s="10"/>
      <c r="H3" s="10"/>
      <c r="I3" s="10"/>
      <c r="J3" s="10"/>
    </row>
    <row r="4" ht="22.75" customHeight="1" spans="1:10">
      <c r="A4" s="27" t="s">
        <v>316</v>
      </c>
      <c r="B4" s="28" t="s">
        <v>317</v>
      </c>
      <c r="C4" s="29" t="s">
        <v>318</v>
      </c>
      <c r="D4" s="27" t="s">
        <v>151</v>
      </c>
      <c r="E4" s="27" t="s">
        <v>116</v>
      </c>
      <c r="F4" s="27" t="s">
        <v>117</v>
      </c>
      <c r="G4" s="10"/>
      <c r="H4" s="10"/>
      <c r="I4" s="10"/>
      <c r="J4" s="10"/>
    </row>
    <row r="5" ht="19" customHeight="1" spans="1:10">
      <c r="A5" s="27"/>
      <c r="B5" s="30"/>
      <c r="C5" s="31" t="s">
        <v>151</v>
      </c>
      <c r="D5" s="32">
        <f>E5+F5</f>
        <v>676986.2</v>
      </c>
      <c r="E5" s="32">
        <f>E6</f>
        <v>676986.2</v>
      </c>
      <c r="F5" s="32"/>
      <c r="G5" s="11"/>
      <c r="H5" s="11"/>
      <c r="I5" s="11"/>
      <c r="J5" s="11"/>
    </row>
    <row r="6" ht="19" customHeight="1" spans="1:6">
      <c r="A6" s="33">
        <v>1</v>
      </c>
      <c r="B6" s="30" t="s">
        <v>225</v>
      </c>
      <c r="C6" s="34" t="s">
        <v>319</v>
      </c>
      <c r="D6" s="35">
        <f>E6+F6</f>
        <v>676986.2</v>
      </c>
      <c r="E6" s="35">
        <f>SUM(E7:E33)</f>
        <v>676986.2</v>
      </c>
      <c r="F6" s="35"/>
    </row>
    <row r="7" ht="19" customHeight="1" spans="1:6">
      <c r="A7" s="33">
        <v>2</v>
      </c>
      <c r="B7" s="36" t="s">
        <v>227</v>
      </c>
      <c r="C7" s="37" t="s">
        <v>228</v>
      </c>
      <c r="D7" s="35">
        <f>E7+F7</f>
        <v>216100</v>
      </c>
      <c r="E7" s="35">
        <v>216100</v>
      </c>
      <c r="F7" s="35"/>
    </row>
    <row r="8" ht="19" customHeight="1" spans="1:6">
      <c r="A8" s="33">
        <v>3</v>
      </c>
      <c r="B8" s="36" t="s">
        <v>229</v>
      </c>
      <c r="C8" s="37" t="s">
        <v>230</v>
      </c>
      <c r="D8" s="35">
        <f>E8+F8</f>
        <v>35000</v>
      </c>
      <c r="E8" s="35">
        <v>35000</v>
      </c>
      <c r="F8" s="35"/>
    </row>
    <row r="9" ht="19" customHeight="1" spans="1:6">
      <c r="A9" s="33">
        <v>4</v>
      </c>
      <c r="B9" s="36" t="s">
        <v>231</v>
      </c>
      <c r="C9" s="37" t="s">
        <v>232</v>
      </c>
      <c r="D9" s="35"/>
      <c r="E9" s="35"/>
      <c r="F9" s="35"/>
    </row>
    <row r="10" ht="19" customHeight="1" spans="1:6">
      <c r="A10" s="33">
        <v>5</v>
      </c>
      <c r="B10" s="36" t="s">
        <v>233</v>
      </c>
      <c r="C10" s="37" t="s">
        <v>234</v>
      </c>
      <c r="D10" s="35"/>
      <c r="E10" s="35"/>
      <c r="F10" s="35"/>
    </row>
    <row r="11" ht="19" customHeight="1" spans="1:6">
      <c r="A11" s="33">
        <v>6</v>
      </c>
      <c r="B11" s="36" t="s">
        <v>235</v>
      </c>
      <c r="C11" s="37" t="s">
        <v>236</v>
      </c>
      <c r="D11" s="35">
        <f>E11+F11</f>
        <v>4000</v>
      </c>
      <c r="E11" s="35">
        <v>4000</v>
      </c>
      <c r="F11" s="35"/>
    </row>
    <row r="12" ht="19" customHeight="1" spans="1:6">
      <c r="A12" s="33">
        <v>7</v>
      </c>
      <c r="B12" s="36" t="s">
        <v>237</v>
      </c>
      <c r="C12" s="37" t="s">
        <v>238</v>
      </c>
      <c r="D12" s="35"/>
      <c r="E12" s="38"/>
      <c r="F12" s="35"/>
    </row>
    <row r="13" ht="19" customHeight="1" spans="1:6">
      <c r="A13" s="33">
        <v>8</v>
      </c>
      <c r="B13" s="36" t="s">
        <v>239</v>
      </c>
      <c r="C13" s="37" t="s">
        <v>240</v>
      </c>
      <c r="D13" s="35">
        <f>E13+F13</f>
        <v>22200</v>
      </c>
      <c r="E13" s="35">
        <v>22200</v>
      </c>
      <c r="F13" s="35"/>
    </row>
    <row r="14" ht="19" customHeight="1" spans="1:6">
      <c r="A14" s="33">
        <v>9</v>
      </c>
      <c r="B14" s="36" t="s">
        <v>241</v>
      </c>
      <c r="C14" s="37" t="s">
        <v>242</v>
      </c>
      <c r="D14" s="35"/>
      <c r="E14" s="35"/>
      <c r="F14" s="35"/>
    </row>
    <row r="15" ht="19" customHeight="1" spans="1:6">
      <c r="A15" s="33">
        <v>10</v>
      </c>
      <c r="B15" s="36" t="s">
        <v>243</v>
      </c>
      <c r="C15" s="37" t="s">
        <v>244</v>
      </c>
      <c r="D15" s="35"/>
      <c r="E15" s="35"/>
      <c r="F15" s="35"/>
    </row>
    <row r="16" ht="19" customHeight="1" spans="1:6">
      <c r="A16" s="33">
        <v>11</v>
      </c>
      <c r="B16" s="36" t="s">
        <v>245</v>
      </c>
      <c r="C16" s="37" t="s">
        <v>246</v>
      </c>
      <c r="D16" s="35">
        <f>E16+F16</f>
        <v>62800</v>
      </c>
      <c r="E16" s="35">
        <v>62800</v>
      </c>
      <c r="F16" s="35"/>
    </row>
    <row r="17" ht="19" customHeight="1" spans="1:6">
      <c r="A17" s="33">
        <v>12</v>
      </c>
      <c r="B17" s="36" t="s">
        <v>247</v>
      </c>
      <c r="C17" s="37" t="s">
        <v>248</v>
      </c>
      <c r="D17" s="35"/>
      <c r="E17" s="35"/>
      <c r="F17" s="35"/>
    </row>
    <row r="18" ht="19" customHeight="1" spans="1:6">
      <c r="A18" s="33">
        <v>13</v>
      </c>
      <c r="B18" s="36" t="s">
        <v>249</v>
      </c>
      <c r="C18" s="37" t="s">
        <v>250</v>
      </c>
      <c r="D18" s="35"/>
      <c r="E18" s="35"/>
      <c r="F18" s="35"/>
    </row>
    <row r="19" ht="19" customHeight="1" spans="1:6">
      <c r="A19" s="33">
        <v>14</v>
      </c>
      <c r="B19" s="36" t="s">
        <v>251</v>
      </c>
      <c r="C19" s="37" t="s">
        <v>252</v>
      </c>
      <c r="D19" s="35"/>
      <c r="E19" s="35"/>
      <c r="F19" s="35"/>
    </row>
    <row r="20" ht="19" customHeight="1" spans="1:6">
      <c r="A20" s="33">
        <v>15</v>
      </c>
      <c r="B20" s="36" t="s">
        <v>253</v>
      </c>
      <c r="C20" s="37" t="s">
        <v>254</v>
      </c>
      <c r="D20" s="35"/>
      <c r="E20" s="35"/>
      <c r="F20" s="35"/>
    </row>
    <row r="21" ht="19" customHeight="1" spans="1:6">
      <c r="A21" s="33">
        <v>16</v>
      </c>
      <c r="B21" s="36" t="s">
        <v>255</v>
      </c>
      <c r="C21" s="37" t="s">
        <v>256</v>
      </c>
      <c r="D21" s="35"/>
      <c r="E21" s="35"/>
      <c r="F21" s="35"/>
    </row>
    <row r="22" ht="19" customHeight="1" spans="1:6">
      <c r="A22" s="33">
        <v>17</v>
      </c>
      <c r="B22" s="36" t="s">
        <v>257</v>
      </c>
      <c r="C22" s="37" t="s">
        <v>258</v>
      </c>
      <c r="D22" s="35"/>
      <c r="E22" s="35"/>
      <c r="F22" s="35"/>
    </row>
    <row r="23" ht="19" customHeight="1" spans="1:6">
      <c r="A23" s="33">
        <v>18</v>
      </c>
      <c r="B23" s="36" t="s">
        <v>259</v>
      </c>
      <c r="C23" s="37" t="s">
        <v>260</v>
      </c>
      <c r="D23" s="35"/>
      <c r="E23" s="35"/>
      <c r="F23" s="35"/>
    </row>
    <row r="24" ht="19" customHeight="1" spans="1:6">
      <c r="A24" s="33">
        <v>19</v>
      </c>
      <c r="B24" s="36" t="s">
        <v>261</v>
      </c>
      <c r="C24" s="37" t="s">
        <v>262</v>
      </c>
      <c r="D24" s="35"/>
      <c r="E24" s="35"/>
      <c r="F24" s="35"/>
    </row>
    <row r="25" ht="19" customHeight="1" spans="1:6">
      <c r="A25" s="33">
        <v>20</v>
      </c>
      <c r="B25" s="36" t="s">
        <v>263</v>
      </c>
      <c r="C25" s="37" t="s">
        <v>264</v>
      </c>
      <c r="D25" s="35"/>
      <c r="E25" s="35"/>
      <c r="F25" s="35"/>
    </row>
    <row r="26" ht="19" customHeight="1" spans="1:6">
      <c r="A26" s="33">
        <v>21</v>
      </c>
      <c r="B26" s="36" t="s">
        <v>265</v>
      </c>
      <c r="C26" s="37" t="s">
        <v>266</v>
      </c>
      <c r="D26" s="35">
        <f>E26+F26</f>
        <v>49900</v>
      </c>
      <c r="E26" s="35">
        <v>49900</v>
      </c>
      <c r="F26" s="35"/>
    </row>
    <row r="27" ht="19" customHeight="1" spans="1:6">
      <c r="A27" s="33">
        <v>22</v>
      </c>
      <c r="B27" s="36" t="s">
        <v>267</v>
      </c>
      <c r="C27" s="37" t="s">
        <v>268</v>
      </c>
      <c r="D27" s="35"/>
      <c r="E27" s="35"/>
      <c r="F27" s="35"/>
    </row>
    <row r="28" ht="19" customHeight="1" spans="1:6">
      <c r="A28" s="33">
        <v>23</v>
      </c>
      <c r="B28" s="36" t="s">
        <v>269</v>
      </c>
      <c r="C28" s="37" t="s">
        <v>270</v>
      </c>
      <c r="D28" s="35">
        <f>E28+F28</f>
        <v>55913.96</v>
      </c>
      <c r="E28" s="35">
        <v>55913.96</v>
      </c>
      <c r="F28" s="35"/>
    </row>
    <row r="29" ht="19" customHeight="1" spans="1:6">
      <c r="A29" s="33">
        <v>24</v>
      </c>
      <c r="B29" s="36" t="s">
        <v>271</v>
      </c>
      <c r="C29" s="37" t="s">
        <v>272</v>
      </c>
      <c r="D29" s="35">
        <f>E29+F29</f>
        <v>40272.24</v>
      </c>
      <c r="E29" s="35">
        <v>40272.24</v>
      </c>
      <c r="F29" s="35"/>
    </row>
    <row r="30" ht="19" customHeight="1" spans="1:6">
      <c r="A30" s="33">
        <v>25</v>
      </c>
      <c r="B30" s="36" t="s">
        <v>273</v>
      </c>
      <c r="C30" s="37" t="s">
        <v>274</v>
      </c>
      <c r="D30" s="35"/>
      <c r="E30" s="35"/>
      <c r="F30" s="35"/>
    </row>
    <row r="31" ht="19" customHeight="1" spans="1:6">
      <c r="A31" s="33">
        <v>26</v>
      </c>
      <c r="B31" s="36" t="s">
        <v>275</v>
      </c>
      <c r="C31" s="37" t="s">
        <v>276</v>
      </c>
      <c r="D31" s="35"/>
      <c r="E31" s="35"/>
      <c r="F31" s="35"/>
    </row>
    <row r="32" ht="19" customHeight="1" spans="1:6">
      <c r="A32" s="33">
        <v>27</v>
      </c>
      <c r="B32" s="36" t="s">
        <v>275</v>
      </c>
      <c r="C32" s="37" t="s">
        <v>277</v>
      </c>
      <c r="D32" s="35">
        <f>E32+F32</f>
        <v>190800</v>
      </c>
      <c r="E32" s="35">
        <v>190800</v>
      </c>
      <c r="F32" s="35"/>
    </row>
    <row r="33" ht="19" customHeight="1" spans="1:6">
      <c r="A33" s="33">
        <v>28</v>
      </c>
      <c r="B33" s="36" t="s">
        <v>278</v>
      </c>
      <c r="C33" s="37" t="s">
        <v>279</v>
      </c>
      <c r="D33" s="35"/>
      <c r="E33" s="35"/>
      <c r="F33" s="35"/>
    </row>
    <row r="34" ht="13.5" spans="2:3">
      <c r="B34" s="16"/>
      <c r="C34" s="16"/>
    </row>
    <row r="35" ht="13.5" spans="2:3">
      <c r="B35" s="16"/>
      <c r="C35" s="16"/>
    </row>
  </sheetData>
  <mergeCells count="1">
    <mergeCell ref="A2:F2"/>
  </mergeCells>
  <pageMargins left="0.904861111111111" right="0.75" top="0.708333333333333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K12" sqref="K12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320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38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321</v>
      </c>
      <c r="B4" s="21"/>
      <c r="C4" s="22" t="s">
        <v>42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322</v>
      </c>
      <c r="B5" s="21" t="s">
        <v>323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151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K17" sqref="K17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324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2" t="s">
        <v>38</v>
      </c>
    </row>
    <row r="4" ht="22.75" customHeight="1" spans="1:5">
      <c r="A4" s="13" t="s">
        <v>190</v>
      </c>
      <c r="B4" s="13" t="s">
        <v>151</v>
      </c>
      <c r="C4" s="13" t="s">
        <v>325</v>
      </c>
      <c r="D4" s="13" t="s">
        <v>326</v>
      </c>
      <c r="E4" s="13" t="s">
        <v>327</v>
      </c>
    </row>
    <row r="5" ht="22.75" customHeight="1" spans="1:5">
      <c r="A5" s="14"/>
      <c r="B5" s="15"/>
      <c r="C5" s="15"/>
      <c r="D5" s="15"/>
      <c r="E5" s="15"/>
    </row>
  </sheetData>
  <mergeCells count="1">
    <mergeCell ref="A2:E2"/>
  </mergeCells>
  <pageMargins left="1.33819444444444" right="0.75" top="0.590277777777778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I10" sqref="I1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36" customHeight="1" spans="1:2">
      <c r="A1" s="1" t="s">
        <v>328</v>
      </c>
      <c r="B1" s="1"/>
    </row>
    <row r="2" spans="1:1">
      <c r="A2" s="2" t="s">
        <v>329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ht="28" customHeight="1" spans="1:2">
      <c r="A5" s="5" t="s">
        <v>330</v>
      </c>
      <c r="B5" s="4">
        <v>1</v>
      </c>
    </row>
    <row r="6" ht="28" customHeight="1" spans="1:2">
      <c r="A6" s="6" t="s">
        <v>331</v>
      </c>
      <c r="B6" s="7"/>
    </row>
    <row r="7" ht="28" customHeight="1" spans="1:2">
      <c r="A7" s="8"/>
      <c r="B7" s="7"/>
    </row>
    <row r="8" ht="28" customHeight="1" spans="1:2">
      <c r="A8" s="8"/>
      <c r="B8" s="7"/>
    </row>
    <row r="9" ht="28" customHeight="1" spans="1:2">
      <c r="A9" s="8"/>
      <c r="B9" s="7"/>
    </row>
    <row r="10" ht="28" customHeight="1" spans="1:2">
      <c r="A10" s="8"/>
      <c r="B10" s="7"/>
    </row>
    <row r="11" ht="28" customHeight="1" spans="1:2">
      <c r="A11" s="8"/>
      <c r="B11" s="7"/>
    </row>
    <row r="12" ht="28" customHeight="1" spans="1:2">
      <c r="A12" s="8"/>
      <c r="B12" s="7"/>
    </row>
    <row r="13" ht="28" customHeight="1" spans="1:2">
      <c r="A13" s="8"/>
      <c r="B13" s="7"/>
    </row>
    <row r="14" ht="28" customHeight="1" spans="1:2">
      <c r="A14" s="8"/>
      <c r="B14" s="7"/>
    </row>
    <row r="15" ht="28" customHeight="1" spans="1:2">
      <c r="A15" s="8"/>
      <c r="B15" s="7"/>
    </row>
    <row r="16" spans="1:1">
      <c r="A16" s="9" t="s">
        <v>332</v>
      </c>
    </row>
  </sheetData>
  <mergeCells count="3">
    <mergeCell ref="A1:B1"/>
    <mergeCell ref="A3:A4"/>
    <mergeCell ref="B3:B4"/>
  </mergeCells>
  <pageMargins left="1.062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14" sqref="F14:G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0" t="s">
        <v>15</v>
      </c>
      <c r="C2" s="110"/>
    </row>
    <row r="3" ht="29.35" customHeight="1" spans="1:3">
      <c r="A3" s="111"/>
      <c r="B3" s="112" t="s">
        <v>16</v>
      </c>
      <c r="C3" s="112" t="s">
        <v>17</v>
      </c>
    </row>
    <row r="4" ht="28.45" customHeight="1" spans="1:3">
      <c r="A4" s="103"/>
      <c r="B4" s="113" t="s">
        <v>18</v>
      </c>
      <c r="C4" s="114" t="s">
        <v>19</v>
      </c>
    </row>
    <row r="5" ht="28.45" customHeight="1" spans="1:3">
      <c r="A5" s="103"/>
      <c r="B5" s="113" t="s">
        <v>20</v>
      </c>
      <c r="C5" s="114" t="s">
        <v>21</v>
      </c>
    </row>
    <row r="6" ht="28.45" customHeight="1" spans="1:3">
      <c r="A6" s="103"/>
      <c r="B6" s="113" t="s">
        <v>22</v>
      </c>
      <c r="C6" s="114" t="s">
        <v>23</v>
      </c>
    </row>
    <row r="7" ht="28.45" customHeight="1" spans="1:3">
      <c r="A7" s="103"/>
      <c r="B7" s="113" t="s">
        <v>24</v>
      </c>
      <c r="C7" s="114"/>
    </row>
    <row r="8" ht="28.45" customHeight="1" spans="1:3">
      <c r="A8" s="103"/>
      <c r="B8" s="113" t="s">
        <v>25</v>
      </c>
      <c r="C8" s="114" t="s">
        <v>26</v>
      </c>
    </row>
    <row r="9" ht="28.45" customHeight="1" spans="1:3">
      <c r="A9" s="103"/>
      <c r="B9" s="113" t="s">
        <v>27</v>
      </c>
      <c r="C9" s="114" t="s">
        <v>28</v>
      </c>
    </row>
    <row r="10" ht="28.45" customHeight="1" spans="1:3">
      <c r="A10" s="103"/>
      <c r="B10" s="113" t="s">
        <v>29</v>
      </c>
      <c r="C10" s="114" t="s">
        <v>30</v>
      </c>
    </row>
    <row r="11" ht="28.45" customHeight="1" spans="1:3">
      <c r="A11" s="103"/>
      <c r="B11" s="113" t="s">
        <v>31</v>
      </c>
      <c r="C11" s="114" t="s">
        <v>32</v>
      </c>
    </row>
    <row r="12" ht="28.45" customHeight="1" spans="1:3">
      <c r="A12" s="103"/>
      <c r="B12" s="113" t="s">
        <v>33</v>
      </c>
      <c r="C12" s="114"/>
    </row>
    <row r="13" ht="28.45" customHeight="1" spans="1:3">
      <c r="A13" s="10"/>
      <c r="B13" s="113" t="s">
        <v>34</v>
      </c>
      <c r="C13" s="114"/>
    </row>
    <row r="14" ht="28.45" customHeight="1" spans="1:3">
      <c r="A14" s="10"/>
      <c r="B14" s="113" t="s">
        <v>35</v>
      </c>
      <c r="C14" s="114" t="s">
        <v>19</v>
      </c>
    </row>
    <row r="15" ht="36" customHeight="1" spans="2:3">
      <c r="B15" s="113" t="s">
        <v>36</v>
      </c>
      <c r="C15" s="35"/>
    </row>
  </sheetData>
  <mergeCells count="1">
    <mergeCell ref="B2:C2"/>
  </mergeCells>
  <pageMargins left="1.37777777777778" right="0.75" top="0.590277777777778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6" workbookViewId="0">
      <selection activeCell="G23" sqref="G23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" t="s">
        <v>37</v>
      </c>
      <c r="B2" s="1"/>
      <c r="C2" s="1"/>
      <c r="D2" s="1"/>
    </row>
    <row r="3" ht="22.75" customHeight="1" spans="1:4">
      <c r="A3" s="103"/>
      <c r="B3" s="103"/>
      <c r="C3" s="103"/>
      <c r="D3" s="104" t="s">
        <v>38</v>
      </c>
    </row>
    <row r="4" ht="22.75" customHeight="1" spans="1:4">
      <c r="A4" s="79" t="s">
        <v>39</v>
      </c>
      <c r="B4" s="79"/>
      <c r="C4" s="79" t="s">
        <v>40</v>
      </c>
      <c r="D4" s="79"/>
    </row>
    <row r="5" ht="22.75" customHeight="1" spans="1:4">
      <c r="A5" s="79" t="s">
        <v>41</v>
      </c>
      <c r="B5" s="79" t="s">
        <v>42</v>
      </c>
      <c r="C5" s="79" t="s">
        <v>41</v>
      </c>
      <c r="D5" s="79" t="s">
        <v>42</v>
      </c>
    </row>
    <row r="6" ht="22.75" customHeight="1" spans="1:4">
      <c r="A6" s="105" t="s">
        <v>43</v>
      </c>
      <c r="B6" s="85">
        <f>表3!C5-表3!F5</f>
        <v>168400460.05</v>
      </c>
      <c r="C6" s="105" t="s">
        <v>44</v>
      </c>
      <c r="D6" s="85"/>
    </row>
    <row r="7" ht="22.75" customHeight="1" spans="1:4">
      <c r="A7" s="105" t="s">
        <v>45</v>
      </c>
      <c r="B7" s="85"/>
      <c r="C7" s="105" t="s">
        <v>46</v>
      </c>
      <c r="D7" s="106"/>
    </row>
    <row r="8" ht="22.75" customHeight="1" spans="1:4">
      <c r="A8" s="105" t="s">
        <v>47</v>
      </c>
      <c r="B8" s="85"/>
      <c r="C8" s="105" t="s">
        <v>48</v>
      </c>
      <c r="D8" s="106"/>
    </row>
    <row r="9" ht="22.75" customHeight="1" spans="1:4">
      <c r="A9" s="105" t="s">
        <v>49</v>
      </c>
      <c r="B9" s="85"/>
      <c r="C9" s="105" t="s">
        <v>50</v>
      </c>
      <c r="D9" s="106"/>
    </row>
    <row r="10" ht="22.75" customHeight="1" spans="1:4">
      <c r="A10" s="105" t="s">
        <v>51</v>
      </c>
      <c r="B10" s="85"/>
      <c r="C10" s="105" t="s">
        <v>52</v>
      </c>
      <c r="D10" s="106"/>
    </row>
    <row r="11" ht="22.75" customHeight="1" spans="1:4">
      <c r="A11" s="105" t="s">
        <v>53</v>
      </c>
      <c r="B11" s="85"/>
      <c r="C11" s="105" t="s">
        <v>54</v>
      </c>
      <c r="D11" s="106"/>
    </row>
    <row r="12" ht="22.75" customHeight="1" spans="1:4">
      <c r="A12" s="105" t="s">
        <v>55</v>
      </c>
      <c r="B12" s="85"/>
      <c r="C12" s="105" t="s">
        <v>56</v>
      </c>
      <c r="D12" s="106"/>
    </row>
    <row r="13" ht="22.75" customHeight="1" spans="1:4">
      <c r="A13" s="105" t="s">
        <v>57</v>
      </c>
      <c r="B13" s="85"/>
      <c r="C13" s="105" t="s">
        <v>58</v>
      </c>
      <c r="D13" s="106">
        <f>表3!C6</f>
        <v>170588227.33</v>
      </c>
    </row>
    <row r="14" ht="22.75" customHeight="1" spans="1:4">
      <c r="A14" s="105" t="s">
        <v>59</v>
      </c>
      <c r="B14" s="85"/>
      <c r="C14" s="105" t="s">
        <v>60</v>
      </c>
      <c r="D14" s="106"/>
    </row>
    <row r="15" ht="22.75" customHeight="1" spans="1:4">
      <c r="A15" s="105"/>
      <c r="B15" s="107"/>
      <c r="C15" s="105" t="s">
        <v>61</v>
      </c>
      <c r="D15" s="106">
        <f>表3!C29</f>
        <v>718194.6</v>
      </c>
    </row>
    <row r="16" ht="22.75" customHeight="1" spans="1:4">
      <c r="A16" s="105"/>
      <c r="B16" s="107"/>
      <c r="C16" s="105" t="s">
        <v>62</v>
      </c>
      <c r="D16" s="106"/>
    </row>
    <row r="17" ht="22.75" customHeight="1" spans="1:4">
      <c r="A17" s="105"/>
      <c r="B17" s="107"/>
      <c r="C17" s="105" t="s">
        <v>63</v>
      </c>
      <c r="D17" s="106"/>
    </row>
    <row r="18" ht="22.75" customHeight="1" spans="1:4">
      <c r="A18" s="105"/>
      <c r="B18" s="107"/>
      <c r="C18" s="105" t="s">
        <v>64</v>
      </c>
      <c r="D18" s="106">
        <f>表3!C33</f>
        <v>5840000</v>
      </c>
    </row>
    <row r="19" ht="22.75" customHeight="1" spans="1:4">
      <c r="A19" s="105"/>
      <c r="B19" s="107"/>
      <c r="C19" s="105" t="s">
        <v>65</v>
      </c>
      <c r="D19" s="106"/>
    </row>
    <row r="20" ht="22.75" customHeight="1" spans="1:4">
      <c r="A20" s="108"/>
      <c r="B20" s="109"/>
      <c r="C20" s="105" t="s">
        <v>66</v>
      </c>
      <c r="D20" s="106"/>
    </row>
    <row r="21" ht="22.75" customHeight="1" spans="1:4">
      <c r="A21" s="108"/>
      <c r="B21" s="109"/>
      <c r="C21" s="105" t="s">
        <v>67</v>
      </c>
      <c r="D21" s="106"/>
    </row>
    <row r="22" ht="22.75" customHeight="1" spans="1:4">
      <c r="A22" s="108"/>
      <c r="B22" s="109"/>
      <c r="C22" s="105" t="s">
        <v>68</v>
      </c>
      <c r="D22" s="106"/>
    </row>
    <row r="23" ht="22.75" customHeight="1" spans="1:4">
      <c r="A23" s="108"/>
      <c r="B23" s="109"/>
      <c r="C23" s="105" t="s">
        <v>69</v>
      </c>
      <c r="D23" s="106"/>
    </row>
    <row r="24" ht="22.75" customHeight="1" spans="1:4">
      <c r="A24" s="108"/>
      <c r="B24" s="109"/>
      <c r="C24" s="105" t="s">
        <v>70</v>
      </c>
      <c r="D24" s="106"/>
    </row>
    <row r="25" ht="22.75" customHeight="1" spans="1:4">
      <c r="A25" s="105"/>
      <c r="B25" s="107"/>
      <c r="C25" s="105" t="s">
        <v>71</v>
      </c>
      <c r="D25" s="106"/>
    </row>
    <row r="26" ht="22.75" customHeight="1" spans="1:4">
      <c r="A26" s="105"/>
      <c r="B26" s="107"/>
      <c r="C26" s="105" t="s">
        <v>72</v>
      </c>
      <c r="D26" s="106"/>
    </row>
    <row r="27" ht="22.75" customHeight="1" spans="1:4">
      <c r="A27" s="105"/>
      <c r="B27" s="107"/>
      <c r="C27" s="105" t="s">
        <v>73</v>
      </c>
      <c r="D27" s="106"/>
    </row>
    <row r="28" ht="22.75" customHeight="1" spans="1:4">
      <c r="A28" s="108"/>
      <c r="B28" s="109"/>
      <c r="C28" s="105" t="s">
        <v>74</v>
      </c>
      <c r="D28" s="106"/>
    </row>
    <row r="29" ht="22.75" customHeight="1" spans="1:4">
      <c r="A29" s="108"/>
      <c r="B29" s="109"/>
      <c r="C29" s="105" t="s">
        <v>75</v>
      </c>
      <c r="D29" s="106"/>
    </row>
    <row r="30" ht="22.75" customHeight="1" spans="1:4">
      <c r="A30" s="108"/>
      <c r="B30" s="109"/>
      <c r="C30" s="105" t="s">
        <v>76</v>
      </c>
      <c r="D30" s="106"/>
    </row>
    <row r="31" ht="22.75" customHeight="1" spans="1:4">
      <c r="A31" s="108"/>
      <c r="B31" s="109"/>
      <c r="C31" s="105" t="s">
        <v>77</v>
      </c>
      <c r="D31" s="106"/>
    </row>
    <row r="32" ht="22.75" customHeight="1" spans="1:4">
      <c r="A32" s="108"/>
      <c r="B32" s="109"/>
      <c r="C32" s="105" t="s">
        <v>78</v>
      </c>
      <c r="D32" s="106"/>
    </row>
    <row r="33" ht="22.75" customHeight="1" spans="1:4">
      <c r="A33" s="105"/>
      <c r="B33" s="105"/>
      <c r="C33" s="105" t="s">
        <v>79</v>
      </c>
      <c r="D33" s="106"/>
    </row>
    <row r="34" ht="22.75" customHeight="1" spans="1:4">
      <c r="A34" s="105"/>
      <c r="B34" s="105"/>
      <c r="C34" s="105" t="s">
        <v>80</v>
      </c>
      <c r="D34" s="106"/>
    </row>
    <row r="35" ht="22.75" customHeight="1" spans="1:4">
      <c r="A35" s="105"/>
      <c r="B35" s="105"/>
      <c r="C35" s="105" t="s">
        <v>81</v>
      </c>
      <c r="D35" s="106"/>
    </row>
    <row r="36" ht="22.75" customHeight="1" spans="1:4">
      <c r="A36" s="105"/>
      <c r="B36" s="105"/>
      <c r="C36" s="105"/>
      <c r="D36" s="105"/>
    </row>
    <row r="37" ht="22.75" customHeight="1" spans="1:4">
      <c r="A37" s="105"/>
      <c r="B37" s="105"/>
      <c r="C37" s="105"/>
      <c r="D37" s="105"/>
    </row>
    <row r="38" ht="22.75" customHeight="1" spans="1:4">
      <c r="A38" s="105"/>
      <c r="B38" s="105"/>
      <c r="C38" s="105"/>
      <c r="D38" s="105"/>
    </row>
    <row r="39" ht="22.75" customHeight="1" spans="1:4">
      <c r="A39" s="108" t="s">
        <v>82</v>
      </c>
      <c r="B39" s="109">
        <f>SUM(B6:B14)</f>
        <v>168400460.05</v>
      </c>
      <c r="C39" s="108" t="s">
        <v>83</v>
      </c>
      <c r="D39" s="109">
        <f>SUM(D6:D38)</f>
        <v>177146421.93</v>
      </c>
    </row>
    <row r="40" ht="22.75" customHeight="1" spans="1:4">
      <c r="A40" s="108" t="s">
        <v>84</v>
      </c>
      <c r="B40" s="109">
        <f>表3!F5</f>
        <v>8745961.88</v>
      </c>
      <c r="C40" s="108" t="s">
        <v>85</v>
      </c>
      <c r="D40" s="109"/>
    </row>
    <row r="41" ht="22.75" customHeight="1" spans="1:4">
      <c r="A41" s="108" t="s">
        <v>86</v>
      </c>
      <c r="B41" s="107"/>
      <c r="C41" s="105"/>
      <c r="D41" s="107"/>
    </row>
    <row r="42" ht="22.75" customHeight="1" spans="1:4">
      <c r="A42" s="108" t="s">
        <v>87</v>
      </c>
      <c r="B42" s="109">
        <f>B39+B40</f>
        <v>177146421.93</v>
      </c>
      <c r="C42" s="108" t="s">
        <v>88</v>
      </c>
      <c r="D42" s="109">
        <f>D39+D40</f>
        <v>177146421.93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B38" sqref="B38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2">
      <c r="A1" s="19" t="s">
        <v>89</v>
      </c>
      <c r="B1" s="19"/>
    </row>
    <row r="2" ht="24.75" customHeight="1" spans="1:2">
      <c r="A2" s="94"/>
      <c r="B2" s="20" t="s">
        <v>38</v>
      </c>
    </row>
    <row r="3" ht="24" customHeight="1" spans="1:2">
      <c r="A3" s="29" t="s">
        <v>41</v>
      </c>
      <c r="B3" s="29" t="s">
        <v>42</v>
      </c>
    </row>
    <row r="4" s="16" customFormat="1" ht="21" customHeight="1" spans="1:2">
      <c r="A4" s="95" t="s">
        <v>90</v>
      </c>
      <c r="B4" s="96">
        <f>B5+B6</f>
        <v>168400460.05</v>
      </c>
    </row>
    <row r="5" s="16" customFormat="1" ht="21" customHeight="1" spans="1:3">
      <c r="A5" s="97" t="s">
        <v>91</v>
      </c>
      <c r="B5" s="98">
        <f>表3!D5</f>
        <v>113414994.55</v>
      </c>
      <c r="C5" s="17"/>
    </row>
    <row r="6" s="16" customFormat="1" ht="21" customHeight="1" spans="1:3">
      <c r="A6" s="97" t="s">
        <v>92</v>
      </c>
      <c r="B6" s="98">
        <f>表3!E5</f>
        <v>54985465.5</v>
      </c>
      <c r="C6" s="17"/>
    </row>
    <row r="7" s="16" customFormat="1" ht="21" customHeight="1" spans="1:3">
      <c r="A7" s="95" t="s">
        <v>93</v>
      </c>
      <c r="B7" s="98">
        <f>B8+B9</f>
        <v>0</v>
      </c>
      <c r="C7" s="17"/>
    </row>
    <row r="8" s="16" customFormat="1" ht="21" customHeight="1" spans="1:3">
      <c r="A8" s="97" t="s">
        <v>91</v>
      </c>
      <c r="B8" s="98"/>
      <c r="C8" s="17"/>
    </row>
    <row r="9" s="16" customFormat="1" ht="21" customHeight="1" spans="1:3">
      <c r="A9" s="97" t="s">
        <v>92</v>
      </c>
      <c r="B9" s="98"/>
      <c r="C9" s="17"/>
    </row>
    <row r="10" s="16" customFormat="1" ht="21" customHeight="1" spans="1:3">
      <c r="A10" s="95" t="s">
        <v>94</v>
      </c>
      <c r="B10" s="98"/>
      <c r="C10" s="17"/>
    </row>
    <row r="11" s="16" customFormat="1" ht="21" customHeight="1" spans="1:3">
      <c r="A11" s="97" t="s">
        <v>91</v>
      </c>
      <c r="B11" s="98"/>
      <c r="C11" s="17"/>
    </row>
    <row r="12" s="16" customFormat="1" ht="21" customHeight="1" spans="1:3">
      <c r="A12" s="97" t="s">
        <v>92</v>
      </c>
      <c r="B12" s="98"/>
      <c r="C12" s="17"/>
    </row>
    <row r="13" s="16" customFormat="1" ht="21" customHeight="1" spans="1:3">
      <c r="A13" s="99" t="s">
        <v>95</v>
      </c>
      <c r="B13" s="98">
        <f>SUM(B14:B16)</f>
        <v>0</v>
      </c>
      <c r="C13" s="17"/>
    </row>
    <row r="14" s="16" customFormat="1" ht="21" customHeight="1" spans="1:3">
      <c r="A14" s="97" t="s">
        <v>96</v>
      </c>
      <c r="B14" s="98"/>
      <c r="C14" s="17"/>
    </row>
    <row r="15" s="16" customFormat="1" ht="21" customHeight="1" spans="1:3">
      <c r="A15" s="97" t="s">
        <v>97</v>
      </c>
      <c r="B15" s="98"/>
      <c r="C15" s="17"/>
    </row>
    <row r="16" s="16" customFormat="1" ht="21" customHeight="1" spans="1:3">
      <c r="A16" s="97" t="s">
        <v>98</v>
      </c>
      <c r="B16" s="98"/>
      <c r="C16" s="17"/>
    </row>
    <row r="17" s="16" customFormat="1" ht="21" customHeight="1" spans="1:3">
      <c r="A17" s="99" t="s">
        <v>99</v>
      </c>
      <c r="B17" s="98"/>
      <c r="C17" s="17"/>
    </row>
    <row r="18" s="16" customFormat="1" ht="21" customHeight="1" spans="1:3">
      <c r="A18" s="99" t="s">
        <v>100</v>
      </c>
      <c r="B18" s="98"/>
      <c r="C18" s="17"/>
    </row>
    <row r="19" s="16" customFormat="1" ht="21" customHeight="1" spans="1:3">
      <c r="A19" s="99" t="s">
        <v>101</v>
      </c>
      <c r="B19" s="98"/>
      <c r="C19" s="17"/>
    </row>
    <row r="20" s="16" customFormat="1" ht="21" customHeight="1" spans="1:3">
      <c r="A20" s="99" t="s">
        <v>102</v>
      </c>
      <c r="B20" s="98"/>
      <c r="C20" s="17"/>
    </row>
    <row r="21" s="16" customFormat="1" ht="21" customHeight="1" spans="1:3">
      <c r="A21" s="99" t="s">
        <v>103</v>
      </c>
      <c r="B21" s="96">
        <f>B22+B25+B28+B29</f>
        <v>8745961.88</v>
      </c>
      <c r="C21" s="17"/>
    </row>
    <row r="22" s="16" customFormat="1" ht="21" customHeight="1" spans="1:3">
      <c r="A22" s="97" t="s">
        <v>104</v>
      </c>
      <c r="B22" s="96">
        <f>B23+B24</f>
        <v>8745961.88</v>
      </c>
      <c r="C22" s="17"/>
    </row>
    <row r="23" s="16" customFormat="1" ht="21" customHeight="1" spans="1:3">
      <c r="A23" s="97" t="s">
        <v>105</v>
      </c>
      <c r="B23" s="96">
        <f>表3!F5</f>
        <v>8745961.88</v>
      </c>
      <c r="C23" s="17"/>
    </row>
    <row r="24" s="16" customFormat="1" ht="21" customHeight="1" spans="1:3">
      <c r="A24" s="97" t="s">
        <v>106</v>
      </c>
      <c r="B24" s="96"/>
      <c r="C24" s="17"/>
    </row>
    <row r="25" s="16" customFormat="1" ht="21" customHeight="1" spans="1:3">
      <c r="A25" s="97" t="s">
        <v>107</v>
      </c>
      <c r="B25" s="96">
        <f>B26+B27</f>
        <v>0</v>
      </c>
      <c r="C25" s="17"/>
    </row>
    <row r="26" s="16" customFormat="1" ht="21" customHeight="1" spans="1:3">
      <c r="A26" s="97" t="s">
        <v>108</v>
      </c>
      <c r="B26" s="96"/>
      <c r="C26" s="17"/>
    </row>
    <row r="27" s="16" customFormat="1" ht="21" customHeight="1" spans="1:3">
      <c r="A27" s="97" t="s">
        <v>109</v>
      </c>
      <c r="B27" s="96"/>
      <c r="C27" s="17"/>
    </row>
    <row r="28" s="16" customFormat="1" ht="21" customHeight="1" spans="1:3">
      <c r="A28" s="97" t="s">
        <v>110</v>
      </c>
      <c r="B28" s="96"/>
      <c r="C28" s="17"/>
    </row>
    <row r="29" s="16" customFormat="1" ht="21" customHeight="1" spans="1:3">
      <c r="A29" s="97" t="s">
        <v>111</v>
      </c>
      <c r="B29" s="96"/>
      <c r="C29" s="17"/>
    </row>
    <row r="30" ht="21" customHeight="1" spans="1:2">
      <c r="A30" s="100"/>
      <c r="B30" s="96"/>
    </row>
    <row r="31" s="16" customFormat="1" ht="21" customHeight="1" spans="1:3">
      <c r="A31" s="101" t="s">
        <v>112</v>
      </c>
      <c r="B31" s="102">
        <f>B4+B7+B13+B17+B18+B19+B20+B21</f>
        <v>177146421.93</v>
      </c>
      <c r="C31" s="17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944444444444444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6" activePane="bottomLeft" state="frozen"/>
      <selection/>
      <selection pane="bottomLeft" activeCell="M24" sqref="M24"/>
    </sheetView>
  </sheetViews>
  <sheetFormatPr defaultColWidth="10" defaultRowHeight="13.5" outlineLevelCol="5"/>
  <cols>
    <col min="1" max="1" width="8.375" customWidth="1"/>
    <col min="2" max="2" width="19.75" customWidth="1"/>
    <col min="3" max="3" width="15" customWidth="1"/>
    <col min="4" max="4" width="13.7" customWidth="1"/>
    <col min="5" max="5" width="13.3" customWidth="1"/>
    <col min="6" max="6" width="12.625" customWidth="1"/>
  </cols>
  <sheetData>
    <row r="1" ht="14.3" customHeight="1" spans="1:6">
      <c r="A1" s="10"/>
      <c r="B1" s="10"/>
      <c r="C1" s="10"/>
      <c r="D1" s="10"/>
      <c r="E1" s="10"/>
      <c r="F1" s="10"/>
    </row>
    <row r="2" ht="30" customHeight="1" spans="1:6">
      <c r="A2" s="1" t="s">
        <v>113</v>
      </c>
      <c r="B2" s="1"/>
      <c r="C2" s="1"/>
      <c r="D2" s="1"/>
      <c r="E2" s="1"/>
      <c r="F2" s="1"/>
    </row>
    <row r="3" ht="16" customHeight="1" spans="1:6">
      <c r="A3" s="11"/>
      <c r="B3" s="11"/>
      <c r="C3" s="11"/>
      <c r="D3" s="11"/>
      <c r="E3" s="11"/>
      <c r="F3" s="11" t="s">
        <v>38</v>
      </c>
    </row>
    <row r="4" s="43" customFormat="1" ht="22.75" customHeight="1" spans="1:6">
      <c r="A4" s="89" t="s">
        <v>114</v>
      </c>
      <c r="B4" s="90"/>
      <c r="C4" s="91" t="s">
        <v>115</v>
      </c>
      <c r="D4" s="91" t="s">
        <v>116</v>
      </c>
      <c r="E4" s="91" t="s">
        <v>117</v>
      </c>
      <c r="F4" s="91" t="s">
        <v>118</v>
      </c>
    </row>
    <row r="5" s="43" customFormat="1" ht="22.75" customHeight="1" spans="1:6">
      <c r="A5" s="92" t="s">
        <v>119</v>
      </c>
      <c r="B5" s="92" t="s">
        <v>120</v>
      </c>
      <c r="C5" s="93">
        <f>D5+E5+F5</f>
        <v>177146421.93</v>
      </c>
      <c r="D5" s="64">
        <f>D6+D29+D33</f>
        <v>113414994.55</v>
      </c>
      <c r="E5" s="64">
        <f>E6+E29+E33</f>
        <v>54985465.5</v>
      </c>
      <c r="F5" s="64">
        <f>F6+F29+F33</f>
        <v>8745961.88</v>
      </c>
    </row>
    <row r="6" s="43" customFormat="1" ht="25" customHeight="1" spans="1:6">
      <c r="A6" s="65">
        <v>208</v>
      </c>
      <c r="B6" s="30" t="s">
        <v>121</v>
      </c>
      <c r="C6" s="93">
        <f t="shared" ref="C6:C35" si="0">D6+E6+F6</f>
        <v>170588227.33</v>
      </c>
      <c r="D6" s="66">
        <f>D7+D11+D16+D22+D24+D27</f>
        <v>112696799.95</v>
      </c>
      <c r="E6" s="66">
        <f>E7+E11+E16+E22+E24+E27</f>
        <v>49145465.5</v>
      </c>
      <c r="F6" s="66">
        <f>F7+F11+F16+F22+F24+F27</f>
        <v>8745961.88</v>
      </c>
    </row>
    <row r="7" s="43" customFormat="1" ht="25" customHeight="1" spans="1:6">
      <c r="A7" s="65">
        <v>20801</v>
      </c>
      <c r="B7" s="30" t="s">
        <v>122</v>
      </c>
      <c r="C7" s="66">
        <f t="shared" si="0"/>
        <v>15713518.65</v>
      </c>
      <c r="D7" s="66">
        <f>D8+D9+D10</f>
        <v>13153318.65</v>
      </c>
      <c r="E7" s="66">
        <f>E8+E9+E10</f>
        <v>2560200</v>
      </c>
      <c r="F7" s="66"/>
    </row>
    <row r="8" ht="25" customHeight="1" spans="1:6">
      <c r="A8" s="67">
        <v>2080101</v>
      </c>
      <c r="B8" s="68" t="s">
        <v>123</v>
      </c>
      <c r="C8" s="69">
        <f t="shared" si="0"/>
        <v>5067696.9</v>
      </c>
      <c r="D8" s="69">
        <v>4907496.9</v>
      </c>
      <c r="E8" s="69">
        <v>160200</v>
      </c>
      <c r="F8" s="69"/>
    </row>
    <row r="9" ht="25" customHeight="1" spans="1:6">
      <c r="A9" s="67">
        <v>2080106</v>
      </c>
      <c r="B9" s="68" t="s">
        <v>124</v>
      </c>
      <c r="C9" s="69">
        <f t="shared" si="0"/>
        <v>1515628.55</v>
      </c>
      <c r="D9" s="69">
        <v>1515628.55</v>
      </c>
      <c r="E9" s="69"/>
      <c r="F9" s="35"/>
    </row>
    <row r="10" ht="25" customHeight="1" spans="1:6">
      <c r="A10" s="67">
        <v>2080109</v>
      </c>
      <c r="B10" s="68" t="s">
        <v>125</v>
      </c>
      <c r="C10" s="69">
        <f t="shared" si="0"/>
        <v>9130193.2</v>
      </c>
      <c r="D10" s="69">
        <v>6730193.2</v>
      </c>
      <c r="E10" s="69">
        <v>2400000</v>
      </c>
      <c r="F10" s="35"/>
    </row>
    <row r="11" s="43" customFormat="1" ht="25" customHeight="1" spans="1:6">
      <c r="A11" s="65">
        <v>20805</v>
      </c>
      <c r="B11" s="70" t="s">
        <v>126</v>
      </c>
      <c r="C11" s="66">
        <f t="shared" si="0"/>
        <v>87223041.68</v>
      </c>
      <c r="D11" s="66">
        <f>D12+D13+D14+D15</f>
        <v>87223041.68</v>
      </c>
      <c r="E11" s="66">
        <f>E12+E13+E14+E15</f>
        <v>0</v>
      </c>
      <c r="F11" s="54"/>
    </row>
    <row r="12" ht="25" customHeight="1" spans="1:6">
      <c r="A12" s="67">
        <v>2080501</v>
      </c>
      <c r="B12" s="71" t="s">
        <v>127</v>
      </c>
      <c r="C12" s="69">
        <f t="shared" si="0"/>
        <v>17750</v>
      </c>
      <c r="D12" s="69">
        <v>17750</v>
      </c>
      <c r="E12" s="69"/>
      <c r="F12" s="35"/>
    </row>
    <row r="13" ht="25" customHeight="1" spans="1:6">
      <c r="A13" s="67">
        <v>2080502</v>
      </c>
      <c r="B13" s="71" t="s">
        <v>128</v>
      </c>
      <c r="C13" s="69">
        <f t="shared" si="0"/>
        <v>23240</v>
      </c>
      <c r="D13" s="69">
        <v>23240</v>
      </c>
      <c r="E13" s="69"/>
      <c r="F13" s="35"/>
    </row>
    <row r="14" ht="25" customHeight="1" spans="1:6">
      <c r="A14" s="67">
        <v>2080505</v>
      </c>
      <c r="B14" s="71" t="s">
        <v>129</v>
      </c>
      <c r="C14" s="69">
        <f t="shared" si="0"/>
        <v>1472051.68</v>
      </c>
      <c r="D14" s="69">
        <v>1472051.68</v>
      </c>
      <c r="E14" s="69"/>
      <c r="F14" s="35"/>
    </row>
    <row r="15" ht="25" customHeight="1" spans="1:6">
      <c r="A15" s="67">
        <v>2080507</v>
      </c>
      <c r="B15" s="72" t="s">
        <v>130</v>
      </c>
      <c r="C15" s="69">
        <f t="shared" si="0"/>
        <v>85710000</v>
      </c>
      <c r="D15" s="69">
        <v>85710000</v>
      </c>
      <c r="E15" s="69"/>
      <c r="F15" s="35"/>
    </row>
    <row r="16" s="43" customFormat="1" ht="25" customHeight="1" spans="1:6">
      <c r="A16" s="65">
        <v>20807</v>
      </c>
      <c r="B16" s="73" t="s">
        <v>131</v>
      </c>
      <c r="C16" s="66">
        <f t="shared" si="0"/>
        <v>30809961.88</v>
      </c>
      <c r="D16" s="66">
        <f>D17+D18+D19+D20+D21</f>
        <v>12234000</v>
      </c>
      <c r="E16" s="66">
        <f>E17+E18+E19+E20+E21</f>
        <v>9830000</v>
      </c>
      <c r="F16" s="66">
        <f>F17+F18+F19+F20+F21</f>
        <v>8745961.88</v>
      </c>
    </row>
    <row r="17" ht="25" customHeight="1" spans="1:6">
      <c r="A17" s="67">
        <v>2080701</v>
      </c>
      <c r="B17" s="72" t="s">
        <v>132</v>
      </c>
      <c r="C17" s="69">
        <f t="shared" si="0"/>
        <v>6669365.06</v>
      </c>
      <c r="D17" s="69"/>
      <c r="E17" s="69"/>
      <c r="F17" s="69">
        <v>6669365.06</v>
      </c>
    </row>
    <row r="18" ht="25" customHeight="1" spans="1:6">
      <c r="A18" s="67">
        <v>2080702</v>
      </c>
      <c r="B18" s="72" t="s">
        <v>133</v>
      </c>
      <c r="C18" s="69">
        <f t="shared" si="0"/>
        <v>8630000</v>
      </c>
      <c r="D18" s="69"/>
      <c r="E18" s="69">
        <v>8630000</v>
      </c>
      <c r="F18" s="35"/>
    </row>
    <row r="19" ht="25" customHeight="1" spans="1:6">
      <c r="A19" s="67">
        <v>2080705</v>
      </c>
      <c r="B19" s="72" t="s">
        <v>134</v>
      </c>
      <c r="C19" s="69">
        <f t="shared" si="0"/>
        <v>12354000</v>
      </c>
      <c r="D19" s="69">
        <v>11154000</v>
      </c>
      <c r="E19" s="69">
        <v>1200000</v>
      </c>
      <c r="F19" s="35"/>
    </row>
    <row r="20" ht="25" customHeight="1" spans="1:6">
      <c r="A20" s="67">
        <v>2080711</v>
      </c>
      <c r="B20" s="74" t="s">
        <v>135</v>
      </c>
      <c r="C20" s="69">
        <f t="shared" si="0"/>
        <v>1080000</v>
      </c>
      <c r="D20" s="69">
        <v>1080000</v>
      </c>
      <c r="E20" s="69"/>
      <c r="F20" s="35"/>
    </row>
    <row r="21" ht="25" customHeight="1" spans="1:6">
      <c r="A21" s="67">
        <v>2080799</v>
      </c>
      <c r="B21" s="74" t="s">
        <v>136</v>
      </c>
      <c r="C21" s="69">
        <f t="shared" si="0"/>
        <v>2076596.82</v>
      </c>
      <c r="D21" s="69"/>
      <c r="E21" s="69"/>
      <c r="F21" s="69">
        <v>2076596.82</v>
      </c>
    </row>
    <row r="22" s="43" customFormat="1" ht="25" customHeight="1" spans="1:6">
      <c r="A22" s="65">
        <v>20808</v>
      </c>
      <c r="B22" s="75" t="s">
        <v>137</v>
      </c>
      <c r="C22" s="66">
        <f t="shared" si="0"/>
        <v>12960</v>
      </c>
      <c r="D22" s="66">
        <f>D23</f>
        <v>12960</v>
      </c>
      <c r="E22" s="66">
        <f>E23</f>
        <v>0</v>
      </c>
      <c r="F22" s="54"/>
    </row>
    <row r="23" ht="25" customHeight="1" spans="1:6">
      <c r="A23" s="67">
        <v>2080899</v>
      </c>
      <c r="B23" s="74" t="s">
        <v>138</v>
      </c>
      <c r="C23" s="69">
        <f t="shared" si="0"/>
        <v>12960</v>
      </c>
      <c r="D23" s="69">
        <v>12960</v>
      </c>
      <c r="E23" s="69"/>
      <c r="F23" s="35"/>
    </row>
    <row r="24" s="43" customFormat="1" ht="25" customHeight="1" spans="1:6">
      <c r="A24" s="65">
        <v>20826</v>
      </c>
      <c r="B24" s="76" t="s">
        <v>139</v>
      </c>
      <c r="C24" s="66">
        <f t="shared" si="0"/>
        <v>36755265.5</v>
      </c>
      <c r="D24" s="66">
        <f>D25+D26</f>
        <v>0</v>
      </c>
      <c r="E24" s="66">
        <f>E25+E26</f>
        <v>36755265.5</v>
      </c>
      <c r="F24" s="54"/>
    </row>
    <row r="25" ht="25" customHeight="1" spans="1:6">
      <c r="A25" s="67">
        <v>2082601</v>
      </c>
      <c r="B25" s="77" t="s">
        <v>140</v>
      </c>
      <c r="C25" s="69">
        <f t="shared" si="0"/>
        <v>2401250</v>
      </c>
      <c r="D25" s="69"/>
      <c r="E25" s="69">
        <v>2401250</v>
      </c>
      <c r="F25" s="35"/>
    </row>
    <row r="26" ht="25" customHeight="1" spans="1:6">
      <c r="A26" s="67">
        <v>2082602</v>
      </c>
      <c r="B26" s="77" t="s">
        <v>141</v>
      </c>
      <c r="C26" s="69">
        <f t="shared" si="0"/>
        <v>34354015.5</v>
      </c>
      <c r="D26" s="69"/>
      <c r="E26" s="69">
        <v>34354015.5</v>
      </c>
      <c r="F26" s="35"/>
    </row>
    <row r="27" s="43" customFormat="1" ht="25" customHeight="1" spans="1:6">
      <c r="A27" s="65">
        <v>20899</v>
      </c>
      <c r="B27" s="70" t="s">
        <v>142</v>
      </c>
      <c r="C27" s="66">
        <f t="shared" si="0"/>
        <v>73479.62</v>
      </c>
      <c r="D27" s="66">
        <f>D28</f>
        <v>73479.62</v>
      </c>
      <c r="E27" s="66">
        <f>E28</f>
        <v>0</v>
      </c>
      <c r="F27" s="54"/>
    </row>
    <row r="28" ht="25" customHeight="1" spans="1:6">
      <c r="A28" s="67">
        <v>2089999</v>
      </c>
      <c r="B28" s="71" t="s">
        <v>142</v>
      </c>
      <c r="C28" s="69">
        <f t="shared" si="0"/>
        <v>73479.62</v>
      </c>
      <c r="D28" s="69">
        <v>73479.62</v>
      </c>
      <c r="E28" s="69"/>
      <c r="F28" s="35"/>
    </row>
    <row r="29" s="43" customFormat="1" ht="25" customHeight="1" spans="1:6">
      <c r="A29" s="65">
        <v>210</v>
      </c>
      <c r="B29" s="70" t="s">
        <v>143</v>
      </c>
      <c r="C29" s="66">
        <f t="shared" si="0"/>
        <v>718194.6</v>
      </c>
      <c r="D29" s="66">
        <f t="shared" ref="D29:D34" si="1">D30</f>
        <v>718194.6</v>
      </c>
      <c r="E29" s="66">
        <f t="shared" ref="E29:E34" si="2">E30</f>
        <v>0</v>
      </c>
      <c r="F29" s="54"/>
    </row>
    <row r="30" s="43" customFormat="1" ht="25" customHeight="1" spans="1:6">
      <c r="A30" s="65">
        <v>21011</v>
      </c>
      <c r="B30" s="70" t="s">
        <v>144</v>
      </c>
      <c r="C30" s="66">
        <f t="shared" si="0"/>
        <v>718194.6</v>
      </c>
      <c r="D30" s="66">
        <f>D31+D32</f>
        <v>718194.6</v>
      </c>
      <c r="E30" s="66">
        <f>E31+E32</f>
        <v>0</v>
      </c>
      <c r="F30" s="54"/>
    </row>
    <row r="31" ht="25" customHeight="1" spans="1:6">
      <c r="A31" s="67">
        <v>2101101</v>
      </c>
      <c r="B31" s="71" t="s">
        <v>145</v>
      </c>
      <c r="C31" s="69">
        <f t="shared" si="0"/>
        <v>376377.94</v>
      </c>
      <c r="D31" s="69">
        <v>376377.94</v>
      </c>
      <c r="E31" s="69"/>
      <c r="F31" s="35"/>
    </row>
    <row r="32" ht="25" customHeight="1" spans="1:6">
      <c r="A32" s="67">
        <v>2101102</v>
      </c>
      <c r="B32" s="74" t="s">
        <v>146</v>
      </c>
      <c r="C32" s="69">
        <f t="shared" si="0"/>
        <v>341816.66</v>
      </c>
      <c r="D32" s="69">
        <v>341816.66</v>
      </c>
      <c r="E32" s="69"/>
      <c r="F32" s="35"/>
    </row>
    <row r="33" s="43" customFormat="1" ht="25" customHeight="1" spans="1:6">
      <c r="A33" s="65">
        <v>213</v>
      </c>
      <c r="B33" s="78" t="s">
        <v>147</v>
      </c>
      <c r="C33" s="66">
        <f t="shared" si="0"/>
        <v>5840000</v>
      </c>
      <c r="D33" s="66">
        <f t="shared" si="1"/>
        <v>0</v>
      </c>
      <c r="E33" s="66">
        <f t="shared" si="2"/>
        <v>5840000</v>
      </c>
      <c r="F33" s="54"/>
    </row>
    <row r="34" s="43" customFormat="1" ht="25" customHeight="1" spans="1:6">
      <c r="A34" s="65">
        <v>21308</v>
      </c>
      <c r="B34" s="73" t="s">
        <v>148</v>
      </c>
      <c r="C34" s="66">
        <f t="shared" si="0"/>
        <v>5840000</v>
      </c>
      <c r="D34" s="66">
        <f t="shared" si="1"/>
        <v>0</v>
      </c>
      <c r="E34" s="66">
        <f t="shared" si="2"/>
        <v>5840000</v>
      </c>
      <c r="F34" s="54"/>
    </row>
    <row r="35" ht="25" customHeight="1" spans="1:6">
      <c r="A35" s="67">
        <v>2130804</v>
      </c>
      <c r="B35" s="72" t="s">
        <v>149</v>
      </c>
      <c r="C35" s="69">
        <f t="shared" si="0"/>
        <v>5840000</v>
      </c>
      <c r="D35" s="69"/>
      <c r="E35" s="69">
        <v>5840000</v>
      </c>
      <c r="F35" s="35"/>
    </row>
  </sheetData>
  <mergeCells count="2">
    <mergeCell ref="A2:F2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G13" sqref="G13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8.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" t="s">
        <v>150</v>
      </c>
      <c r="B2" s="1"/>
      <c r="C2" s="1"/>
      <c r="D2" s="1"/>
      <c r="E2" s="10"/>
      <c r="F2" s="10"/>
      <c r="G2" s="10"/>
    </row>
    <row r="3" ht="22.75" customHeight="1" spans="1:7">
      <c r="A3" s="11"/>
      <c r="B3" s="11"/>
      <c r="C3" s="45" t="s">
        <v>38</v>
      </c>
      <c r="D3" s="45"/>
      <c r="E3" s="11"/>
      <c r="F3" s="11"/>
      <c r="G3" s="11"/>
    </row>
    <row r="4" ht="22.75" customHeight="1" spans="1:7">
      <c r="A4" s="79" t="s">
        <v>39</v>
      </c>
      <c r="B4" s="79"/>
      <c r="C4" s="79" t="s">
        <v>40</v>
      </c>
      <c r="D4" s="79"/>
      <c r="E4" s="11"/>
      <c r="F4" s="11"/>
      <c r="G4" s="11"/>
    </row>
    <row r="5" ht="22.75" customHeight="1" spans="1:7">
      <c r="A5" s="79" t="s">
        <v>41</v>
      </c>
      <c r="B5" s="79" t="s">
        <v>42</v>
      </c>
      <c r="C5" s="79" t="s">
        <v>41</v>
      </c>
      <c r="D5" s="79" t="s">
        <v>151</v>
      </c>
      <c r="E5" s="11"/>
      <c r="F5" s="11"/>
      <c r="G5" s="11"/>
    </row>
    <row r="6" ht="22.75" customHeight="1" spans="1:7">
      <c r="A6" s="14" t="s">
        <v>152</v>
      </c>
      <c r="B6" s="84">
        <f>SUM(B7:B9)</f>
        <v>177146421.93</v>
      </c>
      <c r="C6" s="14" t="s">
        <v>153</v>
      </c>
      <c r="D6" s="84">
        <f>SUM(D7:D36)</f>
        <v>177146421.93</v>
      </c>
      <c r="E6" s="11"/>
      <c r="F6" s="11"/>
      <c r="G6" s="11"/>
    </row>
    <row r="7" ht="22.75" customHeight="1" spans="1:7">
      <c r="A7" s="14" t="s">
        <v>154</v>
      </c>
      <c r="B7" s="84">
        <f>表1!B42</f>
        <v>177146421.93</v>
      </c>
      <c r="C7" s="14" t="s">
        <v>155</v>
      </c>
      <c r="D7" s="85"/>
      <c r="E7" s="11"/>
      <c r="F7" s="11"/>
      <c r="G7" s="11"/>
    </row>
    <row r="8" ht="22.75" customHeight="1" spans="1:7">
      <c r="A8" s="14" t="s">
        <v>156</v>
      </c>
      <c r="B8" s="85"/>
      <c r="C8" s="14" t="s">
        <v>157</v>
      </c>
      <c r="D8" s="85"/>
      <c r="E8" s="11"/>
      <c r="F8" s="11"/>
      <c r="G8" s="11"/>
    </row>
    <row r="9" ht="22.75" customHeight="1" spans="1:7">
      <c r="A9" s="14" t="s">
        <v>158</v>
      </c>
      <c r="B9" s="85"/>
      <c r="C9" s="14" t="s">
        <v>159</v>
      </c>
      <c r="D9" s="85"/>
      <c r="E9" s="11"/>
      <c r="F9" s="11"/>
      <c r="G9" s="11"/>
    </row>
    <row r="10" ht="22.75" customHeight="1" spans="1:7">
      <c r="A10" s="14"/>
      <c r="B10" s="83"/>
      <c r="C10" s="14" t="s">
        <v>160</v>
      </c>
      <c r="D10" s="85"/>
      <c r="E10" s="11"/>
      <c r="F10" s="11"/>
      <c r="G10" s="11"/>
    </row>
    <row r="11" ht="22.75" customHeight="1" spans="1:7">
      <c r="A11" s="14"/>
      <c r="B11" s="83"/>
      <c r="C11" s="14" t="s">
        <v>161</v>
      </c>
      <c r="D11" s="85"/>
      <c r="E11" s="11"/>
      <c r="F11" s="11"/>
      <c r="G11" s="11"/>
    </row>
    <row r="12" ht="22.75" customHeight="1" spans="1:7">
      <c r="A12" s="14"/>
      <c r="B12" s="83"/>
      <c r="C12" s="14" t="s">
        <v>162</v>
      </c>
      <c r="D12" s="84"/>
      <c r="E12" s="11"/>
      <c r="F12" s="11"/>
      <c r="G12" s="11"/>
    </row>
    <row r="13" ht="22.75" customHeight="1" spans="1:7">
      <c r="A13" s="41"/>
      <c r="B13" s="86"/>
      <c r="C13" s="14" t="s">
        <v>163</v>
      </c>
      <c r="D13" s="84"/>
      <c r="E13" s="11"/>
      <c r="F13" s="11"/>
      <c r="G13" s="11"/>
    </row>
    <row r="14" ht="22.75" customHeight="1" spans="1:7">
      <c r="A14" s="14"/>
      <c r="B14" s="83"/>
      <c r="C14" s="14" t="s">
        <v>164</v>
      </c>
      <c r="D14" s="84">
        <f>表1!D13</f>
        <v>170588227.33</v>
      </c>
      <c r="E14" s="11"/>
      <c r="F14" s="11"/>
      <c r="G14" s="44"/>
    </row>
    <row r="15" ht="22.75" customHeight="1" spans="1:7">
      <c r="A15" s="14"/>
      <c r="B15" s="83"/>
      <c r="C15" s="14" t="s">
        <v>165</v>
      </c>
      <c r="D15" s="84"/>
      <c r="E15" s="11"/>
      <c r="F15" s="11"/>
      <c r="G15" s="11"/>
    </row>
    <row r="16" ht="22.75" customHeight="1" spans="1:7">
      <c r="A16" s="14"/>
      <c r="B16" s="83"/>
      <c r="C16" s="14" t="s">
        <v>166</v>
      </c>
      <c r="D16" s="84">
        <f>表1!D15</f>
        <v>718194.6</v>
      </c>
      <c r="E16" s="11"/>
      <c r="F16" s="11"/>
      <c r="G16" s="11"/>
    </row>
    <row r="17" ht="22.75" customHeight="1" spans="1:7">
      <c r="A17" s="14"/>
      <c r="B17" s="83"/>
      <c r="C17" s="14" t="s">
        <v>167</v>
      </c>
      <c r="D17" s="84"/>
      <c r="E17" s="11"/>
      <c r="F17" s="11"/>
      <c r="G17" s="11"/>
    </row>
    <row r="18" ht="22.75" customHeight="1" spans="1:7">
      <c r="A18" s="14"/>
      <c r="B18" s="83"/>
      <c r="C18" s="14" t="s">
        <v>168</v>
      </c>
      <c r="D18" s="84"/>
      <c r="E18" s="11"/>
      <c r="F18" s="11"/>
      <c r="G18" s="11"/>
    </row>
    <row r="19" ht="22.75" customHeight="1" spans="1:7">
      <c r="A19" s="14"/>
      <c r="B19" s="14"/>
      <c r="C19" s="14" t="s">
        <v>169</v>
      </c>
      <c r="D19" s="84">
        <f>表1!D18</f>
        <v>5840000</v>
      </c>
      <c r="E19" s="11"/>
      <c r="F19" s="11"/>
      <c r="G19" s="11"/>
    </row>
    <row r="20" ht="22.75" customHeight="1" spans="1:7">
      <c r="A20" s="14"/>
      <c r="B20" s="14"/>
      <c r="C20" s="14" t="s">
        <v>170</v>
      </c>
      <c r="D20" s="84"/>
      <c r="E20" s="11"/>
      <c r="F20" s="11"/>
      <c r="G20" s="11"/>
    </row>
    <row r="21" ht="22.75" customHeight="1" spans="1:7">
      <c r="A21" s="14"/>
      <c r="B21" s="14"/>
      <c r="C21" s="14" t="s">
        <v>171</v>
      </c>
      <c r="D21" s="84"/>
      <c r="E21" s="11"/>
      <c r="F21" s="11"/>
      <c r="G21" s="11"/>
    </row>
    <row r="22" ht="22.75" customHeight="1" spans="1:7">
      <c r="A22" s="14"/>
      <c r="B22" s="14"/>
      <c r="C22" s="14" t="s">
        <v>172</v>
      </c>
      <c r="D22" s="84"/>
      <c r="E22" s="11"/>
      <c r="F22" s="11"/>
      <c r="G22" s="11"/>
    </row>
    <row r="23" ht="22.75" customHeight="1" spans="1:7">
      <c r="A23" s="14"/>
      <c r="B23" s="14"/>
      <c r="C23" s="14" t="s">
        <v>173</v>
      </c>
      <c r="D23" s="84"/>
      <c r="E23" s="11"/>
      <c r="F23" s="11"/>
      <c r="G23" s="11"/>
    </row>
    <row r="24" ht="22.75" customHeight="1" spans="1:7">
      <c r="A24" s="14"/>
      <c r="B24" s="14"/>
      <c r="C24" s="14" t="s">
        <v>174</v>
      </c>
      <c r="D24" s="85"/>
      <c r="E24" s="11"/>
      <c r="F24" s="11"/>
      <c r="G24" s="11"/>
    </row>
    <row r="25" ht="22.75" customHeight="1" spans="1:7">
      <c r="A25" s="14"/>
      <c r="B25" s="14"/>
      <c r="C25" s="14" t="s">
        <v>175</v>
      </c>
      <c r="D25" s="85"/>
      <c r="E25" s="11"/>
      <c r="F25" s="11"/>
      <c r="G25" s="11"/>
    </row>
    <row r="26" ht="22.75" customHeight="1" spans="1:7">
      <c r="A26" s="14"/>
      <c r="B26" s="14"/>
      <c r="C26" s="14" t="s">
        <v>176</v>
      </c>
      <c r="D26" s="85"/>
      <c r="E26" s="11"/>
      <c r="F26" s="11"/>
      <c r="G26" s="11"/>
    </row>
    <row r="27" ht="22.75" customHeight="1" spans="1:7">
      <c r="A27" s="14"/>
      <c r="B27" s="14"/>
      <c r="C27" s="14" t="s">
        <v>177</v>
      </c>
      <c r="D27" s="85"/>
      <c r="E27" s="11"/>
      <c r="F27" s="11"/>
      <c r="G27" s="11"/>
    </row>
    <row r="28" ht="22.75" customHeight="1" spans="1:7">
      <c r="A28" s="14"/>
      <c r="B28" s="14"/>
      <c r="C28" s="14" t="s">
        <v>178</v>
      </c>
      <c r="D28" s="85"/>
      <c r="E28" s="11"/>
      <c r="F28" s="11"/>
      <c r="G28" s="11"/>
    </row>
    <row r="29" ht="22.75" customHeight="1" spans="1:7">
      <c r="A29" s="14"/>
      <c r="B29" s="14"/>
      <c r="C29" s="14" t="s">
        <v>179</v>
      </c>
      <c r="D29" s="85"/>
      <c r="E29" s="11"/>
      <c r="F29" s="11"/>
      <c r="G29" s="11"/>
    </row>
    <row r="30" ht="22.75" customHeight="1" spans="1:7">
      <c r="A30" s="14"/>
      <c r="B30" s="14"/>
      <c r="C30" s="14" t="s">
        <v>180</v>
      </c>
      <c r="D30" s="85"/>
      <c r="E30" s="11"/>
      <c r="F30" s="11"/>
      <c r="G30" s="11"/>
    </row>
    <row r="31" ht="22.75" customHeight="1" spans="1:7">
      <c r="A31" s="14"/>
      <c r="B31" s="14"/>
      <c r="C31" s="14" t="s">
        <v>181</v>
      </c>
      <c r="D31" s="85"/>
      <c r="E31" s="11"/>
      <c r="F31" s="11"/>
      <c r="G31" s="11"/>
    </row>
    <row r="32" ht="22.75" customHeight="1" spans="1:7">
      <c r="A32" s="14"/>
      <c r="B32" s="14"/>
      <c r="C32" s="14" t="s">
        <v>182</v>
      </c>
      <c r="D32" s="85"/>
      <c r="E32" s="11"/>
      <c r="F32" s="11"/>
      <c r="G32" s="11"/>
    </row>
    <row r="33" ht="22.75" customHeight="1" spans="1:7">
      <c r="A33" s="14"/>
      <c r="B33" s="14"/>
      <c r="C33" s="14" t="s">
        <v>183</v>
      </c>
      <c r="D33" s="85"/>
      <c r="E33" s="11"/>
      <c r="F33" s="11"/>
      <c r="G33" s="11"/>
    </row>
    <row r="34" ht="22.75" customHeight="1" spans="1:7">
      <c r="A34" s="14"/>
      <c r="B34" s="14"/>
      <c r="C34" s="14" t="s">
        <v>184</v>
      </c>
      <c r="D34" s="85"/>
      <c r="E34" s="11"/>
      <c r="F34" s="11"/>
      <c r="G34" s="11"/>
    </row>
    <row r="35" ht="22.75" customHeight="1" spans="1:7">
      <c r="A35" s="14"/>
      <c r="B35" s="14"/>
      <c r="C35" s="14" t="s">
        <v>185</v>
      </c>
      <c r="D35" s="85"/>
      <c r="E35" s="11"/>
      <c r="F35" s="11"/>
      <c r="G35" s="11"/>
    </row>
    <row r="36" ht="22.75" customHeight="1" spans="1:7">
      <c r="A36" s="14"/>
      <c r="B36" s="14"/>
      <c r="C36" s="14" t="s">
        <v>186</v>
      </c>
      <c r="D36" s="84"/>
      <c r="E36" s="11"/>
      <c r="F36" s="11"/>
      <c r="G36" s="11"/>
    </row>
    <row r="37" ht="22.75" customHeight="1" spans="1:7">
      <c r="A37" s="79" t="s">
        <v>187</v>
      </c>
      <c r="B37" s="87">
        <f>B6</f>
        <v>177146421.93</v>
      </c>
      <c r="C37" s="79" t="s">
        <v>188</v>
      </c>
      <c r="D37" s="88">
        <f>D6</f>
        <v>177146421.93</v>
      </c>
      <c r="E37" s="44"/>
      <c r="F37" s="11"/>
      <c r="G37" s="11"/>
    </row>
  </sheetData>
  <mergeCells count="4">
    <mergeCell ref="A2:D2"/>
    <mergeCell ref="C3:D3"/>
    <mergeCell ref="A4:B4"/>
    <mergeCell ref="C4:D4"/>
  </mergeCells>
  <pageMargins left="1.29861111111111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E17" sqref="E17"/>
    </sheetView>
  </sheetViews>
  <sheetFormatPr defaultColWidth="10" defaultRowHeight="13.5" outlineLevelRow="6"/>
  <cols>
    <col min="1" max="1" width="11.75" customWidth="1"/>
    <col min="2" max="2" width="14.5" customWidth="1"/>
    <col min="3" max="3" width="15.125" customWidth="1"/>
    <col min="4" max="5" width="14.875" customWidth="1"/>
    <col min="6" max="11" width="10.1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 t="s">
        <v>189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45" t="s">
        <v>38</v>
      </c>
      <c r="K3" s="45"/>
    </row>
    <row r="4" ht="22.75" customHeight="1" spans="1:11">
      <c r="A4" s="79" t="s">
        <v>190</v>
      </c>
      <c r="B4" s="79" t="s">
        <v>151</v>
      </c>
      <c r="C4" s="79" t="s">
        <v>191</v>
      </c>
      <c r="D4" s="79"/>
      <c r="E4" s="79"/>
      <c r="F4" s="79" t="s">
        <v>192</v>
      </c>
      <c r="G4" s="79"/>
      <c r="H4" s="79"/>
      <c r="I4" s="79" t="s">
        <v>193</v>
      </c>
      <c r="J4" s="79"/>
      <c r="K4" s="79"/>
    </row>
    <row r="5" ht="22.75" customHeight="1" spans="1:11">
      <c r="A5" s="79"/>
      <c r="B5" s="79"/>
      <c r="C5" s="13" t="s">
        <v>151</v>
      </c>
      <c r="D5" s="13" t="s">
        <v>116</v>
      </c>
      <c r="E5" s="13" t="s">
        <v>117</v>
      </c>
      <c r="F5" s="13" t="s">
        <v>151</v>
      </c>
      <c r="G5" s="13" t="s">
        <v>116</v>
      </c>
      <c r="H5" s="13" t="s">
        <v>117</v>
      </c>
      <c r="I5" s="13" t="s">
        <v>151</v>
      </c>
      <c r="J5" s="13" t="s">
        <v>116</v>
      </c>
      <c r="K5" s="13" t="s">
        <v>117</v>
      </c>
    </row>
    <row r="6" ht="22.75" customHeight="1" spans="1:11">
      <c r="A6" s="41" t="s">
        <v>151</v>
      </c>
      <c r="B6" s="80">
        <f>C6</f>
        <v>177146421.93</v>
      </c>
      <c r="C6" s="80">
        <f>D6+E6</f>
        <v>177146421.93</v>
      </c>
      <c r="D6" s="80">
        <f>D7</f>
        <v>113414994.55</v>
      </c>
      <c r="E6" s="80">
        <f>E7</f>
        <v>63731427.38</v>
      </c>
      <c r="F6" s="80"/>
      <c r="G6" s="80"/>
      <c r="H6" s="80"/>
      <c r="I6" s="80"/>
      <c r="J6" s="80"/>
      <c r="K6" s="80"/>
    </row>
    <row r="7" ht="39" customHeight="1" spans="1:11">
      <c r="A7" s="81" t="s">
        <v>3</v>
      </c>
      <c r="B7" s="82">
        <f>C7</f>
        <v>177146421.93</v>
      </c>
      <c r="C7" s="82">
        <f>D7+E7</f>
        <v>177146421.93</v>
      </c>
      <c r="D7" s="83">
        <f>表6!D6</f>
        <v>113414994.55</v>
      </c>
      <c r="E7" s="83">
        <f>表6!E6</f>
        <v>63731427.38</v>
      </c>
      <c r="F7" s="83"/>
      <c r="G7" s="83"/>
      <c r="H7" s="83"/>
      <c r="I7" s="83"/>
      <c r="J7" s="83"/>
      <c r="K7" s="8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66875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workbookViewId="0">
      <pane ySplit="6" topLeftCell="A25" activePane="bottomLeft" state="frozen"/>
      <selection/>
      <selection pane="bottomLeft" activeCell="I14" sqref="I14"/>
    </sheetView>
  </sheetViews>
  <sheetFormatPr defaultColWidth="10" defaultRowHeight="13.5" outlineLevelCol="4"/>
  <cols>
    <col min="1" max="1" width="17.5" customWidth="1"/>
    <col min="2" max="2" width="25.7833333333333" customWidth="1"/>
    <col min="3" max="4" width="25.6416666666667" customWidth="1"/>
    <col min="5" max="5" width="29.4166666666667" customWidth="1"/>
  </cols>
  <sheetData>
    <row r="1" ht="14.3" customHeight="1" spans="1:1">
      <c r="A1" s="57"/>
    </row>
    <row r="2" ht="36.9" customHeight="1" spans="1:5">
      <c r="A2" s="1" t="s">
        <v>194</v>
      </c>
      <c r="B2" s="1"/>
      <c r="C2" s="1"/>
      <c r="D2" s="1"/>
      <c r="E2" s="1"/>
    </row>
    <row r="3" ht="21.85" customHeight="1" spans="1:5">
      <c r="A3" s="11"/>
      <c r="B3" s="11"/>
      <c r="C3" s="45" t="s">
        <v>38</v>
      </c>
      <c r="D3" s="45"/>
      <c r="E3" s="45"/>
    </row>
    <row r="4" ht="22.75" customHeight="1" spans="1:5">
      <c r="A4" s="46" t="s">
        <v>114</v>
      </c>
      <c r="B4" s="46"/>
      <c r="C4" s="46" t="s">
        <v>191</v>
      </c>
      <c r="D4" s="46"/>
      <c r="E4" s="46"/>
    </row>
    <row r="5" ht="22.75" customHeight="1" spans="1:5">
      <c r="A5" s="58" t="s">
        <v>195</v>
      </c>
      <c r="B5" s="58" t="s">
        <v>120</v>
      </c>
      <c r="C5" s="59" t="s">
        <v>151</v>
      </c>
      <c r="D5" s="58" t="s">
        <v>116</v>
      </c>
      <c r="E5" s="58" t="s">
        <v>117</v>
      </c>
    </row>
    <row r="6" ht="22.75" customHeight="1" spans="1:5">
      <c r="A6" s="60"/>
      <c r="B6" s="61" t="s">
        <v>151</v>
      </c>
      <c r="C6" s="62">
        <f>D6+E6</f>
        <v>177146421.93</v>
      </c>
      <c r="D6" s="63">
        <f>D7+D30+D34</f>
        <v>113414994.55</v>
      </c>
      <c r="E6" s="64">
        <f>E7+E30+E34</f>
        <v>63731427.38</v>
      </c>
    </row>
    <row r="7" ht="29" customHeight="1" spans="1:5">
      <c r="A7" s="65">
        <v>208</v>
      </c>
      <c r="B7" s="30" t="s">
        <v>121</v>
      </c>
      <c r="C7" s="66">
        <f t="shared" ref="C7:C22" si="0">D7+E7</f>
        <v>170588227.33</v>
      </c>
      <c r="D7" s="66">
        <f>D8+D12+D17+D23+D25+D28</f>
        <v>112696799.95</v>
      </c>
      <c r="E7" s="66">
        <f>E8+E12+E17+E23+E25+E28</f>
        <v>57891427.38</v>
      </c>
    </row>
    <row r="8" s="43" customFormat="1" ht="29" customHeight="1" spans="1:5">
      <c r="A8" s="65">
        <v>20801</v>
      </c>
      <c r="B8" s="30" t="s">
        <v>122</v>
      </c>
      <c r="C8" s="66">
        <f t="shared" si="0"/>
        <v>15713518.65</v>
      </c>
      <c r="D8" s="66">
        <f>D9+D10+D11</f>
        <v>13153318.65</v>
      </c>
      <c r="E8" s="66">
        <f>E9+E10+E11</f>
        <v>2560200</v>
      </c>
    </row>
    <row r="9" ht="29" customHeight="1" spans="1:5">
      <c r="A9" s="67">
        <v>2080101</v>
      </c>
      <c r="B9" s="68" t="s">
        <v>123</v>
      </c>
      <c r="C9" s="66">
        <f t="shared" si="0"/>
        <v>5067696.9</v>
      </c>
      <c r="D9" s="69">
        <v>4907496.9</v>
      </c>
      <c r="E9" s="69">
        <v>160200</v>
      </c>
    </row>
    <row r="10" ht="29" customHeight="1" spans="1:5">
      <c r="A10" s="67">
        <v>2080106</v>
      </c>
      <c r="B10" s="68" t="s">
        <v>124</v>
      </c>
      <c r="C10" s="66">
        <f t="shared" si="0"/>
        <v>1515628.55</v>
      </c>
      <c r="D10" s="69">
        <v>1515628.55</v>
      </c>
      <c r="E10" s="69"/>
    </row>
    <row r="11" ht="29" customHeight="1" spans="1:5">
      <c r="A11" s="67">
        <v>2080109</v>
      </c>
      <c r="B11" s="68" t="s">
        <v>125</v>
      </c>
      <c r="C11" s="66">
        <f t="shared" si="0"/>
        <v>9130193.2</v>
      </c>
      <c r="D11" s="69">
        <v>6730193.2</v>
      </c>
      <c r="E11" s="69">
        <v>2400000</v>
      </c>
    </row>
    <row r="12" s="43" customFormat="1" ht="29" customHeight="1" spans="1:5">
      <c r="A12" s="65">
        <v>20805</v>
      </c>
      <c r="B12" s="70" t="s">
        <v>126</v>
      </c>
      <c r="C12" s="66">
        <f t="shared" si="0"/>
        <v>87223041.68</v>
      </c>
      <c r="D12" s="66">
        <f>D13+D14+D15+D16</f>
        <v>87223041.68</v>
      </c>
      <c r="E12" s="66">
        <f>E13+E14+E15+E16</f>
        <v>0</v>
      </c>
    </row>
    <row r="13" ht="29" customHeight="1" spans="1:5">
      <c r="A13" s="67">
        <v>2080501</v>
      </c>
      <c r="B13" s="71" t="s">
        <v>127</v>
      </c>
      <c r="C13" s="66">
        <f t="shared" si="0"/>
        <v>17750</v>
      </c>
      <c r="D13" s="69">
        <v>17750</v>
      </c>
      <c r="E13" s="69"/>
    </row>
    <row r="14" ht="29" customHeight="1" spans="1:5">
      <c r="A14" s="67">
        <v>2080502</v>
      </c>
      <c r="B14" s="71" t="s">
        <v>128</v>
      </c>
      <c r="C14" s="66">
        <f t="shared" si="0"/>
        <v>23240</v>
      </c>
      <c r="D14" s="69">
        <v>23240</v>
      </c>
      <c r="E14" s="69"/>
    </row>
    <row r="15" ht="29" customHeight="1" spans="1:5">
      <c r="A15" s="67">
        <v>2080505</v>
      </c>
      <c r="B15" s="71" t="s">
        <v>129</v>
      </c>
      <c r="C15" s="66">
        <f t="shared" si="0"/>
        <v>1472051.68</v>
      </c>
      <c r="D15" s="69">
        <v>1472051.68</v>
      </c>
      <c r="E15" s="69"/>
    </row>
    <row r="16" ht="29" customHeight="1" spans="1:5">
      <c r="A16" s="67">
        <v>2080507</v>
      </c>
      <c r="B16" s="72" t="s">
        <v>130</v>
      </c>
      <c r="C16" s="66">
        <f t="shared" si="0"/>
        <v>85710000</v>
      </c>
      <c r="D16" s="69">
        <v>85710000</v>
      </c>
      <c r="E16" s="69"/>
    </row>
    <row r="17" s="43" customFormat="1" ht="29" customHeight="1" spans="1:5">
      <c r="A17" s="65">
        <v>20807</v>
      </c>
      <c r="B17" s="73" t="s">
        <v>131</v>
      </c>
      <c r="C17" s="66">
        <f t="shared" si="0"/>
        <v>30809961.88</v>
      </c>
      <c r="D17" s="66">
        <f>D18+D19+D20+D21+D22</f>
        <v>12234000</v>
      </c>
      <c r="E17" s="66">
        <f>E18+E19+E20+E21+E22</f>
        <v>18575961.88</v>
      </c>
    </row>
    <row r="18" ht="29" customHeight="1" spans="1:5">
      <c r="A18" s="67">
        <v>2080701</v>
      </c>
      <c r="B18" s="72" t="s">
        <v>132</v>
      </c>
      <c r="C18" s="66">
        <f t="shared" si="0"/>
        <v>6669365.06</v>
      </c>
      <c r="D18" s="69"/>
      <c r="E18" s="69">
        <v>6669365.06</v>
      </c>
    </row>
    <row r="19" ht="29" customHeight="1" spans="1:5">
      <c r="A19" s="67">
        <v>2080702</v>
      </c>
      <c r="B19" s="72" t="s">
        <v>133</v>
      </c>
      <c r="C19" s="66">
        <f t="shared" si="0"/>
        <v>8630000</v>
      </c>
      <c r="D19" s="69"/>
      <c r="E19" s="69">
        <v>8630000</v>
      </c>
    </row>
    <row r="20" ht="29" customHeight="1" spans="1:5">
      <c r="A20" s="67">
        <v>2080705</v>
      </c>
      <c r="B20" s="72" t="s">
        <v>134</v>
      </c>
      <c r="C20" s="66">
        <f t="shared" si="0"/>
        <v>12354000</v>
      </c>
      <c r="D20" s="69">
        <v>11154000</v>
      </c>
      <c r="E20" s="69">
        <v>1200000</v>
      </c>
    </row>
    <row r="21" ht="29" customHeight="1" spans="1:5">
      <c r="A21" s="67">
        <v>2080711</v>
      </c>
      <c r="B21" s="74" t="s">
        <v>135</v>
      </c>
      <c r="C21" s="66">
        <f t="shared" si="0"/>
        <v>1080000</v>
      </c>
      <c r="D21" s="69">
        <v>1080000</v>
      </c>
      <c r="E21" s="69"/>
    </row>
    <row r="22" ht="29" customHeight="1" spans="1:5">
      <c r="A22" s="67">
        <v>2080799</v>
      </c>
      <c r="B22" s="74" t="s">
        <v>136</v>
      </c>
      <c r="C22" s="66">
        <f t="shared" ref="C22:C27" si="1">D22+E22</f>
        <v>2076596.82</v>
      </c>
      <c r="D22" s="69"/>
      <c r="E22" s="69">
        <v>2076596.82</v>
      </c>
    </row>
    <row r="23" s="43" customFormat="1" ht="29" customHeight="1" spans="1:5">
      <c r="A23" s="65">
        <v>20808</v>
      </c>
      <c r="B23" s="75" t="s">
        <v>137</v>
      </c>
      <c r="C23" s="66">
        <f t="shared" si="1"/>
        <v>12960</v>
      </c>
      <c r="D23" s="66">
        <f>D24</f>
        <v>12960</v>
      </c>
      <c r="E23" s="66">
        <f>E24</f>
        <v>0</v>
      </c>
    </row>
    <row r="24" ht="29" customHeight="1" spans="1:5">
      <c r="A24" s="67">
        <v>2080899</v>
      </c>
      <c r="B24" s="74" t="s">
        <v>138</v>
      </c>
      <c r="C24" s="66">
        <f t="shared" si="1"/>
        <v>12960</v>
      </c>
      <c r="D24" s="69">
        <v>12960</v>
      </c>
      <c r="E24" s="69"/>
    </row>
    <row r="25" s="43" customFormat="1" ht="29" customHeight="1" spans="1:5">
      <c r="A25" s="65">
        <v>20826</v>
      </c>
      <c r="B25" s="76" t="s">
        <v>139</v>
      </c>
      <c r="C25" s="66">
        <f t="shared" si="1"/>
        <v>36755265.5</v>
      </c>
      <c r="D25" s="66">
        <f>D26+D27</f>
        <v>0</v>
      </c>
      <c r="E25" s="66">
        <f>E26+E27</f>
        <v>36755265.5</v>
      </c>
    </row>
    <row r="26" ht="29" customHeight="1" spans="1:5">
      <c r="A26" s="67">
        <v>2082601</v>
      </c>
      <c r="B26" s="77" t="s">
        <v>140</v>
      </c>
      <c r="C26" s="66">
        <f t="shared" si="1"/>
        <v>2401250</v>
      </c>
      <c r="D26" s="69"/>
      <c r="E26" s="69">
        <v>2401250</v>
      </c>
    </row>
    <row r="27" ht="29" customHeight="1" spans="1:5">
      <c r="A27" s="67">
        <v>2082602</v>
      </c>
      <c r="B27" s="77" t="s">
        <v>141</v>
      </c>
      <c r="C27" s="66">
        <f t="shared" si="1"/>
        <v>34354015.5</v>
      </c>
      <c r="D27" s="69"/>
      <c r="E27" s="69">
        <v>34354015.5</v>
      </c>
    </row>
    <row r="28" s="43" customFormat="1" ht="29" customHeight="1" spans="1:5">
      <c r="A28" s="65">
        <v>20899</v>
      </c>
      <c r="B28" s="70" t="s">
        <v>142</v>
      </c>
      <c r="C28" s="66">
        <f t="shared" ref="C25:C40" si="2">D28+E28</f>
        <v>73479.62</v>
      </c>
      <c r="D28" s="66">
        <f>D29</f>
        <v>73479.62</v>
      </c>
      <c r="E28" s="66">
        <f>E29</f>
        <v>0</v>
      </c>
    </row>
    <row r="29" ht="29" customHeight="1" spans="1:5">
      <c r="A29" s="67">
        <v>2089999</v>
      </c>
      <c r="B29" s="71" t="s">
        <v>142</v>
      </c>
      <c r="C29" s="66">
        <f t="shared" si="2"/>
        <v>73479.62</v>
      </c>
      <c r="D29" s="69">
        <v>73479.62</v>
      </c>
      <c r="E29" s="69"/>
    </row>
    <row r="30" s="43" customFormat="1" ht="29" customHeight="1" spans="1:5">
      <c r="A30" s="65">
        <v>210</v>
      </c>
      <c r="B30" s="70" t="s">
        <v>143</v>
      </c>
      <c r="C30" s="66">
        <f t="shared" si="2"/>
        <v>718194.6</v>
      </c>
      <c r="D30" s="66">
        <f>D31</f>
        <v>718194.6</v>
      </c>
      <c r="E30" s="66">
        <f>E31</f>
        <v>0</v>
      </c>
    </row>
    <row r="31" s="43" customFormat="1" ht="29" customHeight="1" spans="1:5">
      <c r="A31" s="65">
        <v>21011</v>
      </c>
      <c r="B31" s="70" t="s">
        <v>144</v>
      </c>
      <c r="C31" s="66">
        <f t="shared" si="2"/>
        <v>718194.6</v>
      </c>
      <c r="D31" s="66">
        <f>D32+D33</f>
        <v>718194.6</v>
      </c>
      <c r="E31" s="66">
        <f>E32+E33</f>
        <v>0</v>
      </c>
    </row>
    <row r="32" ht="29" customHeight="1" spans="1:5">
      <c r="A32" s="67">
        <v>2101101</v>
      </c>
      <c r="B32" s="71" t="s">
        <v>145</v>
      </c>
      <c r="C32" s="66">
        <f t="shared" si="2"/>
        <v>376377.94</v>
      </c>
      <c r="D32" s="69">
        <v>376377.94</v>
      </c>
      <c r="E32" s="69"/>
    </row>
    <row r="33" ht="29" customHeight="1" spans="1:5">
      <c r="A33" s="67">
        <v>2101102</v>
      </c>
      <c r="B33" s="74" t="s">
        <v>146</v>
      </c>
      <c r="C33" s="66">
        <f t="shared" si="2"/>
        <v>341816.66</v>
      </c>
      <c r="D33" s="69">
        <v>341816.66</v>
      </c>
      <c r="E33" s="69"/>
    </row>
    <row r="34" s="43" customFormat="1" ht="29" customHeight="1" spans="1:5">
      <c r="A34" s="65">
        <v>213</v>
      </c>
      <c r="B34" s="78" t="s">
        <v>147</v>
      </c>
      <c r="C34" s="66">
        <f t="shared" si="2"/>
        <v>5840000</v>
      </c>
      <c r="D34" s="66">
        <f>D35</f>
        <v>0</v>
      </c>
      <c r="E34" s="66">
        <f>E35</f>
        <v>5840000</v>
      </c>
    </row>
    <row r="35" ht="29" customHeight="1" spans="1:5">
      <c r="A35" s="65">
        <v>21308</v>
      </c>
      <c r="B35" s="73" t="s">
        <v>148</v>
      </c>
      <c r="C35" s="66">
        <f t="shared" si="2"/>
        <v>5840000</v>
      </c>
      <c r="D35" s="69">
        <f>D36</f>
        <v>0</v>
      </c>
      <c r="E35" s="69">
        <f>E36</f>
        <v>5840000</v>
      </c>
    </row>
    <row r="36" ht="29" customHeight="1" spans="1:5">
      <c r="A36" s="67">
        <v>2130804</v>
      </c>
      <c r="B36" s="72" t="s">
        <v>149</v>
      </c>
      <c r="C36" s="69">
        <f t="shared" si="2"/>
        <v>5840000</v>
      </c>
      <c r="D36" s="69"/>
      <c r="E36" s="69">
        <v>5840000</v>
      </c>
    </row>
  </sheetData>
  <mergeCells count="4">
    <mergeCell ref="A2:E2"/>
    <mergeCell ref="C3:E3"/>
    <mergeCell ref="A4:B4"/>
    <mergeCell ref="C4:E4"/>
  </mergeCells>
  <pageMargins left="0.865972222222222" right="0.75" top="0.432638888888889" bottom="0.268999993801117" header="0" footer="0"/>
  <pageSetup paperSize="9" scale="6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workbookViewId="0">
      <pane ySplit="6" topLeftCell="A7" activePane="bottomLeft" state="frozen"/>
      <selection/>
      <selection pane="bottomLeft" activeCell="I21" sqref="I2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" t="s">
        <v>196</v>
      </c>
      <c r="B2" s="1"/>
      <c r="C2" s="1"/>
      <c r="D2" s="1"/>
      <c r="E2" s="1"/>
    </row>
    <row r="3" ht="22.75" customHeight="1" spans="1:5">
      <c r="A3" s="44"/>
      <c r="B3" s="44"/>
      <c r="C3" s="11"/>
      <c r="D3" s="11"/>
      <c r="E3" s="45" t="s">
        <v>38</v>
      </c>
    </row>
    <row r="4" ht="22.75" customHeight="1" spans="1:5">
      <c r="A4" s="46" t="s">
        <v>197</v>
      </c>
      <c r="B4" s="46"/>
      <c r="C4" s="46" t="s">
        <v>198</v>
      </c>
      <c r="D4" s="46"/>
      <c r="E4" s="46"/>
    </row>
    <row r="5" ht="22.75" customHeight="1" spans="1:5">
      <c r="A5" s="46" t="s">
        <v>195</v>
      </c>
      <c r="B5" s="46" t="s">
        <v>120</v>
      </c>
      <c r="C5" s="46" t="s">
        <v>151</v>
      </c>
      <c r="D5" s="46" t="s">
        <v>199</v>
      </c>
      <c r="E5" s="46" t="s">
        <v>200</v>
      </c>
    </row>
    <row r="6" ht="22.75" customHeight="1" spans="1:5">
      <c r="A6" s="46"/>
      <c r="B6" s="47" t="s">
        <v>151</v>
      </c>
      <c r="C6" s="48">
        <f t="shared" ref="C6:C20" si="0">D6+E6</f>
        <v>113414994.55</v>
      </c>
      <c r="D6" s="48">
        <f>D7+D19+D47</f>
        <v>112738008.35</v>
      </c>
      <c r="E6" s="48">
        <f>E7+E19+E47</f>
        <v>676986.2</v>
      </c>
    </row>
    <row r="7" ht="16" customHeight="1" spans="1:5">
      <c r="A7" s="34" t="s">
        <v>201</v>
      </c>
      <c r="B7" s="49" t="s">
        <v>202</v>
      </c>
      <c r="C7" s="48">
        <f t="shared" si="0"/>
        <v>112627863.55</v>
      </c>
      <c r="D7" s="50">
        <f>SUM(D8:D18)</f>
        <v>112627863.55</v>
      </c>
      <c r="E7" s="50">
        <f>SUM(E8:E18)</f>
        <v>0</v>
      </c>
    </row>
    <row r="8" ht="16" customHeight="1" spans="1:5">
      <c r="A8" s="36" t="s">
        <v>203</v>
      </c>
      <c r="B8" s="51" t="s">
        <v>204</v>
      </c>
      <c r="C8" s="52">
        <f t="shared" si="0"/>
        <v>18273165.6</v>
      </c>
      <c r="D8" s="53">
        <v>18273165.6</v>
      </c>
      <c r="E8" s="53"/>
    </row>
    <row r="9" ht="16" customHeight="1" spans="1:5">
      <c r="A9" s="36" t="s">
        <v>205</v>
      </c>
      <c r="B9" s="51" t="s">
        <v>206</v>
      </c>
      <c r="C9" s="52">
        <f t="shared" si="0"/>
        <v>2903432.7</v>
      </c>
      <c r="D9" s="35">
        <v>2903432.7</v>
      </c>
      <c r="E9" s="35"/>
    </row>
    <row r="10" ht="16" customHeight="1" spans="1:5">
      <c r="A10" s="36" t="s">
        <v>207</v>
      </c>
      <c r="B10" s="51" t="s">
        <v>208</v>
      </c>
      <c r="C10" s="52">
        <f t="shared" si="0"/>
        <v>1585345</v>
      </c>
      <c r="D10" s="35">
        <f>[1]一般公共预算批复表!$L$445+[1]一般公共预算批复表!$M$445</f>
        <v>1585345</v>
      </c>
      <c r="E10" s="35"/>
    </row>
    <row r="11" ht="16" customHeight="1" spans="1:5">
      <c r="A11" s="36" t="s">
        <v>209</v>
      </c>
      <c r="B11" s="51" t="s">
        <v>210</v>
      </c>
      <c r="C11" s="52">
        <f t="shared" si="0"/>
        <v>0</v>
      </c>
      <c r="D11" s="35"/>
      <c r="E11" s="35"/>
    </row>
    <row r="12" ht="16" customHeight="1" spans="1:5">
      <c r="A12" s="36" t="s">
        <v>211</v>
      </c>
      <c r="B12" s="51" t="s">
        <v>212</v>
      </c>
      <c r="C12" s="52">
        <f t="shared" si="0"/>
        <v>1463124.6</v>
      </c>
      <c r="D12" s="35">
        <v>1463124.6</v>
      </c>
      <c r="E12" s="35"/>
    </row>
    <row r="13" ht="16" customHeight="1" spans="1:5">
      <c r="A13" s="36" t="s">
        <v>213</v>
      </c>
      <c r="B13" s="51" t="s">
        <v>214</v>
      </c>
      <c r="C13" s="52">
        <f t="shared" si="0"/>
        <v>87182051.68</v>
      </c>
      <c r="D13" s="35">
        <f>[1]一般公共预算批复表!$Q$445</f>
        <v>87182051.68</v>
      </c>
      <c r="E13" s="35"/>
    </row>
    <row r="14" ht="16" customHeight="1" spans="1:5">
      <c r="A14" s="36" t="s">
        <v>215</v>
      </c>
      <c r="B14" s="51" t="s">
        <v>216</v>
      </c>
      <c r="C14" s="52">
        <f t="shared" si="0"/>
        <v>0</v>
      </c>
      <c r="D14" s="35"/>
      <c r="E14" s="35"/>
    </row>
    <row r="15" ht="16" customHeight="1" spans="1:5">
      <c r="A15" s="36" t="s">
        <v>217</v>
      </c>
      <c r="B15" s="51" t="s">
        <v>218</v>
      </c>
      <c r="C15" s="52">
        <f t="shared" si="0"/>
        <v>718194.6</v>
      </c>
      <c r="D15" s="35">
        <f>[1]一般公共预算批复表!$R$445+[1]一般公共预算批复表!$S$445</f>
        <v>718194.6</v>
      </c>
      <c r="E15" s="35"/>
    </row>
    <row r="16" ht="16" customHeight="1" spans="1:5">
      <c r="A16" s="36" t="s">
        <v>219</v>
      </c>
      <c r="B16" s="51" t="s">
        <v>220</v>
      </c>
      <c r="C16" s="52">
        <f t="shared" si="0"/>
        <v>73479.62</v>
      </c>
      <c r="D16" s="35">
        <f>[1]一般公共预算批复表!$U$445+[1]一般公共预算批复表!$V$445</f>
        <v>73479.62</v>
      </c>
      <c r="E16" s="35"/>
    </row>
    <row r="17" ht="16" customHeight="1" spans="1:5">
      <c r="A17" s="36" t="s">
        <v>221</v>
      </c>
      <c r="B17" s="51" t="s">
        <v>222</v>
      </c>
      <c r="C17" s="52">
        <f t="shared" si="0"/>
        <v>0</v>
      </c>
      <c r="D17" s="35"/>
      <c r="E17" s="35"/>
    </row>
    <row r="18" ht="16" customHeight="1" spans="1:5">
      <c r="A18" s="36" t="s">
        <v>223</v>
      </c>
      <c r="B18" s="51" t="s">
        <v>224</v>
      </c>
      <c r="C18" s="52">
        <f t="shared" si="0"/>
        <v>429069.75</v>
      </c>
      <c r="D18" s="35">
        <f>[1]一般公共预算批复表!$N$445+[1]一般公共预算批复表!$O$445</f>
        <v>429069.75</v>
      </c>
      <c r="E18" s="35"/>
    </row>
    <row r="19" s="43" customFormat="1" ht="16" customHeight="1" spans="1:5">
      <c r="A19" s="49" t="s">
        <v>225</v>
      </c>
      <c r="B19" s="49" t="s">
        <v>226</v>
      </c>
      <c r="C19" s="48">
        <f t="shared" si="0"/>
        <v>676986.2</v>
      </c>
      <c r="D19" s="54">
        <f>SUM(D20:D46)</f>
        <v>0</v>
      </c>
      <c r="E19" s="48">
        <f>SUM(E20:E46)</f>
        <v>676986.2</v>
      </c>
    </row>
    <row r="20" ht="16" customHeight="1" spans="1:5">
      <c r="A20" s="36" t="s">
        <v>227</v>
      </c>
      <c r="B20" s="37" t="s">
        <v>228</v>
      </c>
      <c r="C20" s="55">
        <f t="shared" si="0"/>
        <v>216100</v>
      </c>
      <c r="D20" s="56"/>
      <c r="E20" s="56">
        <v>216100</v>
      </c>
    </row>
    <row r="21" ht="16" customHeight="1" spans="1:5">
      <c r="A21" s="36" t="s">
        <v>229</v>
      </c>
      <c r="B21" s="37" t="s">
        <v>230</v>
      </c>
      <c r="C21" s="55"/>
      <c r="D21" s="56"/>
      <c r="E21" s="56">
        <v>35000</v>
      </c>
    </row>
    <row r="22" ht="16" customHeight="1" spans="1:5">
      <c r="A22" s="36" t="s">
        <v>231</v>
      </c>
      <c r="B22" s="37" t="s">
        <v>232</v>
      </c>
      <c r="C22" s="55"/>
      <c r="D22" s="56"/>
      <c r="E22" s="56"/>
    </row>
    <row r="23" ht="16" customHeight="1" spans="1:5">
      <c r="A23" s="36" t="s">
        <v>233</v>
      </c>
      <c r="B23" s="37" t="s">
        <v>234</v>
      </c>
      <c r="C23" s="55"/>
      <c r="D23" s="56"/>
      <c r="E23" s="56"/>
    </row>
    <row r="24" ht="16" customHeight="1" spans="1:5">
      <c r="A24" s="36" t="s">
        <v>235</v>
      </c>
      <c r="B24" s="37" t="s">
        <v>236</v>
      </c>
      <c r="C24" s="55"/>
      <c r="D24" s="56"/>
      <c r="E24" s="56">
        <v>4000</v>
      </c>
    </row>
    <row r="25" ht="16" customHeight="1" spans="1:5">
      <c r="A25" s="36" t="s">
        <v>237</v>
      </c>
      <c r="B25" s="37" t="s">
        <v>238</v>
      </c>
      <c r="C25" s="55"/>
      <c r="D25" s="56"/>
      <c r="E25" s="56"/>
    </row>
    <row r="26" ht="16" customHeight="1" spans="1:5">
      <c r="A26" s="36" t="s">
        <v>239</v>
      </c>
      <c r="B26" s="37" t="s">
        <v>240</v>
      </c>
      <c r="C26" s="55"/>
      <c r="D26" s="56"/>
      <c r="E26" s="56">
        <v>22200</v>
      </c>
    </row>
    <row r="27" ht="16" customHeight="1" spans="1:5">
      <c r="A27" s="36" t="s">
        <v>241</v>
      </c>
      <c r="B27" s="37" t="s">
        <v>242</v>
      </c>
      <c r="C27" s="55"/>
      <c r="D27" s="56"/>
      <c r="E27" s="56"/>
    </row>
    <row r="28" ht="16" customHeight="1" spans="1:5">
      <c r="A28" s="36" t="s">
        <v>243</v>
      </c>
      <c r="B28" s="37" t="s">
        <v>244</v>
      </c>
      <c r="C28" s="55"/>
      <c r="D28" s="56"/>
      <c r="E28" s="56"/>
    </row>
    <row r="29" ht="16" customHeight="1" spans="1:5">
      <c r="A29" s="36" t="s">
        <v>245</v>
      </c>
      <c r="B29" s="37" t="s">
        <v>246</v>
      </c>
      <c r="C29" s="55"/>
      <c r="D29" s="56"/>
      <c r="E29" s="56">
        <v>62800</v>
      </c>
    </row>
    <row r="30" ht="16" customHeight="1" spans="1:5">
      <c r="A30" s="36" t="s">
        <v>247</v>
      </c>
      <c r="B30" s="37" t="s">
        <v>248</v>
      </c>
      <c r="C30" s="55"/>
      <c r="D30" s="56"/>
      <c r="E30" s="56"/>
    </row>
    <row r="31" ht="16" customHeight="1" spans="1:5">
      <c r="A31" s="36" t="s">
        <v>249</v>
      </c>
      <c r="B31" s="37" t="s">
        <v>250</v>
      </c>
      <c r="C31" s="55"/>
      <c r="D31" s="56"/>
      <c r="E31" s="56"/>
    </row>
    <row r="32" ht="16" customHeight="1" spans="1:5">
      <c r="A32" s="36" t="s">
        <v>251</v>
      </c>
      <c r="B32" s="37" t="s">
        <v>252</v>
      </c>
      <c r="C32" s="55"/>
      <c r="D32" s="56"/>
      <c r="E32" s="56"/>
    </row>
    <row r="33" ht="16" customHeight="1" spans="1:5">
      <c r="A33" s="36" t="s">
        <v>253</v>
      </c>
      <c r="B33" s="37" t="s">
        <v>254</v>
      </c>
      <c r="C33" s="55"/>
      <c r="D33" s="56"/>
      <c r="E33" s="56"/>
    </row>
    <row r="34" ht="16" customHeight="1" spans="1:5">
      <c r="A34" s="36" t="s">
        <v>255</v>
      </c>
      <c r="B34" s="37" t="s">
        <v>256</v>
      </c>
      <c r="C34" s="55"/>
      <c r="D34" s="56"/>
      <c r="E34" s="56"/>
    </row>
    <row r="35" ht="16" customHeight="1" spans="1:5">
      <c r="A35" s="36" t="s">
        <v>257</v>
      </c>
      <c r="B35" s="37" t="s">
        <v>258</v>
      </c>
      <c r="C35" s="55"/>
      <c r="D35" s="56"/>
      <c r="E35" s="56"/>
    </row>
    <row r="36" ht="16" customHeight="1" spans="1:5">
      <c r="A36" s="36" t="s">
        <v>259</v>
      </c>
      <c r="B36" s="37" t="s">
        <v>260</v>
      </c>
      <c r="C36" s="55"/>
      <c r="D36" s="56"/>
      <c r="E36" s="56"/>
    </row>
    <row r="37" ht="16" customHeight="1" spans="1:5">
      <c r="A37" s="36" t="s">
        <v>261</v>
      </c>
      <c r="B37" s="37" t="s">
        <v>262</v>
      </c>
      <c r="C37" s="55"/>
      <c r="D37" s="56"/>
      <c r="E37" s="56"/>
    </row>
    <row r="38" ht="16" customHeight="1" spans="1:5">
      <c r="A38" s="36" t="s">
        <v>263</v>
      </c>
      <c r="B38" s="37" t="s">
        <v>264</v>
      </c>
      <c r="C38" s="55"/>
      <c r="D38" s="56"/>
      <c r="E38" s="56"/>
    </row>
    <row r="39" ht="16" customHeight="1" spans="1:5">
      <c r="A39" s="36" t="s">
        <v>265</v>
      </c>
      <c r="B39" s="37" t="s">
        <v>266</v>
      </c>
      <c r="C39" s="55"/>
      <c r="D39" s="56"/>
      <c r="E39" s="56">
        <v>49900</v>
      </c>
    </row>
    <row r="40" ht="16" customHeight="1" spans="1:5">
      <c r="A40" s="36" t="s">
        <v>267</v>
      </c>
      <c r="B40" s="37" t="s">
        <v>268</v>
      </c>
      <c r="C40" s="55"/>
      <c r="D40" s="56"/>
      <c r="E40" s="56"/>
    </row>
    <row r="41" ht="16" customHeight="1" spans="1:5">
      <c r="A41" s="36" t="s">
        <v>269</v>
      </c>
      <c r="B41" s="37" t="s">
        <v>270</v>
      </c>
      <c r="C41" s="55">
        <f>D41+E41</f>
        <v>55913.96</v>
      </c>
      <c r="D41" s="56"/>
      <c r="E41" s="56">
        <v>55913.96</v>
      </c>
    </row>
    <row r="42" ht="16" customHeight="1" spans="1:5">
      <c r="A42" s="36" t="s">
        <v>271</v>
      </c>
      <c r="B42" s="37" t="s">
        <v>272</v>
      </c>
      <c r="C42" s="55">
        <f>D42+E42</f>
        <v>40272.24</v>
      </c>
      <c r="D42" s="56"/>
      <c r="E42" s="56">
        <v>40272.24</v>
      </c>
    </row>
    <row r="43" ht="16" customHeight="1" spans="1:5">
      <c r="A43" s="36" t="s">
        <v>273</v>
      </c>
      <c r="B43" s="37" t="s">
        <v>274</v>
      </c>
      <c r="C43" s="55"/>
      <c r="D43" s="56"/>
      <c r="E43" s="56"/>
    </row>
    <row r="44" ht="16" customHeight="1" spans="1:5">
      <c r="A44" s="36" t="s">
        <v>275</v>
      </c>
      <c r="B44" s="37" t="s">
        <v>276</v>
      </c>
      <c r="C44" s="55"/>
      <c r="D44" s="56"/>
      <c r="E44" s="56"/>
    </row>
    <row r="45" ht="16" customHeight="1" spans="1:5">
      <c r="A45" s="36" t="s">
        <v>275</v>
      </c>
      <c r="B45" s="37" t="s">
        <v>277</v>
      </c>
      <c r="C45" s="55">
        <f>D45+E45</f>
        <v>190800</v>
      </c>
      <c r="D45" s="56"/>
      <c r="E45" s="56">
        <v>190800</v>
      </c>
    </row>
    <row r="46" ht="16" customHeight="1" spans="1:5">
      <c r="A46" s="36" t="s">
        <v>278</v>
      </c>
      <c r="B46" s="37" t="s">
        <v>279</v>
      </c>
      <c r="C46" s="55"/>
      <c r="D46" s="56"/>
      <c r="E46" s="56"/>
    </row>
    <row r="47" s="43" customFormat="1" ht="16" customHeight="1" spans="1:5">
      <c r="A47" s="49" t="s">
        <v>280</v>
      </c>
      <c r="B47" s="49" t="s">
        <v>281</v>
      </c>
      <c r="C47" s="48">
        <f>D47+E47</f>
        <v>110144.8</v>
      </c>
      <c r="D47" s="54">
        <f>SUM(D48:D59)</f>
        <v>110144.8</v>
      </c>
      <c r="E47" s="54">
        <f>SUM(E48:E59)</f>
        <v>0</v>
      </c>
    </row>
    <row r="48" ht="16" customHeight="1" spans="1:5">
      <c r="A48" s="36" t="s">
        <v>282</v>
      </c>
      <c r="B48" s="51" t="s">
        <v>283</v>
      </c>
      <c r="C48" s="52"/>
      <c r="D48" s="35"/>
      <c r="E48" s="35"/>
    </row>
    <row r="49" ht="16" customHeight="1" spans="1:5">
      <c r="A49" s="36" t="s">
        <v>284</v>
      </c>
      <c r="B49" s="51" t="s">
        <v>285</v>
      </c>
      <c r="C49" s="52">
        <f>D49+E49</f>
        <v>93944.8</v>
      </c>
      <c r="D49" s="35">
        <f>[1]一般公共预算批复表!$Y$445+[1]一般公共预算批复表!$Z$445</f>
        <v>93944.8</v>
      </c>
      <c r="E49" s="35"/>
    </row>
    <row r="50" ht="16" customHeight="1" spans="1:5">
      <c r="A50" s="36" t="s">
        <v>286</v>
      </c>
      <c r="B50" s="51" t="s">
        <v>287</v>
      </c>
      <c r="C50" s="52"/>
      <c r="D50" s="35"/>
      <c r="E50" s="35"/>
    </row>
    <row r="51" ht="16" customHeight="1" spans="1:5">
      <c r="A51" s="36" t="s">
        <v>288</v>
      </c>
      <c r="B51" s="51" t="s">
        <v>289</v>
      </c>
      <c r="C51" s="52"/>
      <c r="D51" s="35"/>
      <c r="E51" s="35"/>
    </row>
    <row r="52" ht="16" customHeight="1" spans="1:5">
      <c r="A52" s="36" t="s">
        <v>290</v>
      </c>
      <c r="B52" s="51" t="s">
        <v>291</v>
      </c>
      <c r="C52" s="52">
        <f>D52+E52</f>
        <v>16200</v>
      </c>
      <c r="D52" s="35">
        <f>[1]一般公共预算批复表!$AA$445</f>
        <v>16200</v>
      </c>
      <c r="E52" s="35"/>
    </row>
    <row r="53" ht="16" customHeight="1" spans="1:5">
      <c r="A53" s="36" t="s">
        <v>292</v>
      </c>
      <c r="B53" s="51" t="s">
        <v>293</v>
      </c>
      <c r="C53" s="52"/>
      <c r="D53" s="35"/>
      <c r="E53" s="35"/>
    </row>
    <row r="54" ht="16" customHeight="1" spans="1:5">
      <c r="A54" s="36" t="s">
        <v>294</v>
      </c>
      <c r="B54" s="51" t="s">
        <v>295</v>
      </c>
      <c r="C54" s="52"/>
      <c r="D54" s="35"/>
      <c r="E54" s="35"/>
    </row>
    <row r="55" ht="16" customHeight="1" spans="1:5">
      <c r="A55" s="36" t="s">
        <v>296</v>
      </c>
      <c r="B55" s="51" t="s">
        <v>297</v>
      </c>
      <c r="C55" s="52"/>
      <c r="D55" s="35"/>
      <c r="E55" s="35"/>
    </row>
    <row r="56" ht="16" customHeight="1" spans="1:5">
      <c r="A56" s="36" t="s">
        <v>298</v>
      </c>
      <c r="B56" s="51" t="s">
        <v>299</v>
      </c>
      <c r="C56" s="52"/>
      <c r="D56" s="35"/>
      <c r="E56" s="35"/>
    </row>
    <row r="57" ht="16" customHeight="1" spans="1:5">
      <c r="A57" s="36" t="s">
        <v>300</v>
      </c>
      <c r="B57" s="51" t="s">
        <v>301</v>
      </c>
      <c r="C57" s="52"/>
      <c r="D57" s="35"/>
      <c r="E57" s="35"/>
    </row>
    <row r="58" ht="16" customHeight="1" spans="1:5">
      <c r="A58" s="36" t="s">
        <v>302</v>
      </c>
      <c r="B58" s="51" t="s">
        <v>303</v>
      </c>
      <c r="C58" s="52"/>
      <c r="D58" s="35"/>
      <c r="E58" s="35"/>
    </row>
    <row r="59" ht="16" customHeight="1" spans="1:5">
      <c r="A59" s="36" t="s">
        <v>304</v>
      </c>
      <c r="B59" s="51" t="s">
        <v>305</v>
      </c>
      <c r="C59" s="52"/>
      <c r="D59" s="35"/>
      <c r="E59" s="3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axinok</cp:lastModifiedBy>
  <dcterms:created xsi:type="dcterms:W3CDTF">2023-01-31T08:53:00Z</dcterms:created>
  <dcterms:modified xsi:type="dcterms:W3CDTF">2025-02-10T08:31:46Z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