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<sst xmlns="http://schemas.openxmlformats.org/spreadsheetml/2006/main" count="383" uniqueCount="294">
  <si>
    <t>单位代码：</t>
  </si>
  <si>
    <t>621026000303001</t>
  </si>
  <si>
    <t>单位名称：</t>
  </si>
  <si>
    <t>宁县住房和城乡建设局（一级预算单位）</t>
  </si>
  <si>
    <t>部门预算公开表</t>
  </si>
  <si>
    <t xml:space="preserve">     </t>
  </si>
  <si>
    <t>编制日期：</t>
  </si>
  <si>
    <t>部门领导：</t>
  </si>
  <si>
    <t>郭喜宁</t>
  </si>
  <si>
    <t>财务负责人：</t>
  </si>
  <si>
    <t>赵静</t>
  </si>
  <si>
    <t>制表人：</t>
  </si>
  <si>
    <t>董永峰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</si>
  <si>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</si>
  <si>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</si>
  <si>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</si>
  <si>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</si>
  <si>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</si>
  <si>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</si>
  <si>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</si>
  <si>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</si>
  <si>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</si>
  <si>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</si>
  <si>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</si>
  <si>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</si>
  <si>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</si>
  <si>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</si>
  <si>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</si>
  <si>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</si>
  <si>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</si>
  <si>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</si>
  <si>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</si>
  <si>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</si>
  <si>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</si>
  <si>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</si>
  <si>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</si>
  <si>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</si>
  <si>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</si>
  <si>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</si>
  <si>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</si>
  <si>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</si>
  <si>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</si>
  <si>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</si>
  <si>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</si>
  <si>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</si>
  <si>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</si>
  <si>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</si>
  <si>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</si>
  <si>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</si>
  <si>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</si>
  <si>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</si>
  <si>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</si>
  <si>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</si>
  <si>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</si>
  <si>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</si>
  <si>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</si>
  <si>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</si>
  <si>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</si>
  <si>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</si>
  <si>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</si>
  <si>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</si>
  <si>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</si>
  <si>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</si>
  <si>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</si>
  <si>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</si>
  <si>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</si>
  <si>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</si>
  <si>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</si>
  <si>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</si>
  <si>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</si>
  <si>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</si>
  <si>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</si>
  <si>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</si>
  <si>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</si>
  <si>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</si>
  <si>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</si>
  <si>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</si>
  <si>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</si>
  <si>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</si>
  <si>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</si>
  <si>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</si>
  <si>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</si>
  <si>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</si>
  <si>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</si>
  <si>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</si>
  <si>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</si>
  <si>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</si>
  <si>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</si>
  <si>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</si>
  <si>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</si>
  <si>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</si>
  <si>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</si>
  <si>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</si>
  <si>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</si>
  <si>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</si>
  <si>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</si>
  <si>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</si>
  <si>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</si>
  <si>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</si>
  <si>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</si>
  <si>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</si>
  <si>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</si>
  <si>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</si>
  <si>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</si>
  <si>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</si>
  <si>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</si>
  <si>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</si>
  <si>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</si>
  <si>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</si>
  <si>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</si>
  <si>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</si>
  <si>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</si>
  <si>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</si>
  <si>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</si>
  <si>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</si>
  <si>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</si>
  <si>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</si>
  <si>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</si>
  <si>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</si>
  <si>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</si>
  <si>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</si>
  <si>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</si>
  <si>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</si>
  <si>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</si>
  <si>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</si>
  <si>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</si>
  <si>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</si>
  <si>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</si>
  <si>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</si>
  <si>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</si>
  <si>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212-城乡社区支出</t>
  </si>
  <si>
    <t>21201-城乡社区管理事务</t>
  </si>
  <si>
    <t>2120101-城乡社区管理事务</t>
  </si>
  <si>
    <t>2120102-般行政管理事务</t>
  </si>
  <si>
    <t>221-住房保障支出</t>
  </si>
  <si>
    <t>22101-保障性安居工程支出</t>
  </si>
  <si>
    <t>2210105-农村危房改造</t>
  </si>
  <si>
    <t>2210107-保障性住房租金补贴</t>
  </si>
  <si>
    <t>229-其他支出</t>
  </si>
  <si>
    <t>22904-其他政府性基金及对应专项债务收入安排的支出</t>
  </si>
  <si>
    <t>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</si>
  <si>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</si>
  <si>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</si>
  <si>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</si>
  <si>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</si>
  <si>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</si>
  <si>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</si>
  <si>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</si>
  <si>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</si>
  <si>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</si>
  <si>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</si>
  <si>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</si>
  <si>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</si>
  <si>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</si>
  <si>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</si>
  <si>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</si>
  <si>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</si>
  <si>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</si>
  <si>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</si>
  <si>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</si>
  <si>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</si>
  <si>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</si>
  <si>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</si>
  <si>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</si>
  <si>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</si>
  <si>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</si>
  <si>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</si>
  <si>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</si>
  <si>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</si>
  <si>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</si>
  <si>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</si>
  <si>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</si>
  <si>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</si>
  <si>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</si>
  <si>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</si>
  <si>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</si>
  <si>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</si>
  <si>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</si>
  <si>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</si>
  <si>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</si>
  <si>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</si>
  <si>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</si>
  <si>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</si>
  <si>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</si>
  <si>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宁县住房和城乡建设局</t>
  </si>
  <si>
    <t>宁县房产服务中心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</si>
  <si>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</si>
  <si>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</si>
  <si>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</si>
  <si>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</si>
  <si>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</si>
  <si>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</si>
  <si>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</si>
  <si>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</si>
  <si>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</si>
  <si>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</si>
  <si>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</si>
  <si>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</si>
  <si>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</si>
  <si>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</si>
  <si>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</si>
  <si>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</si>
  <si>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</si>
  <si>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行政事业单位医疗</t>
  </si>
  <si>
    <t>行政单位医疗</t>
  </si>
  <si>
    <t>事业单位医疗</t>
  </si>
  <si>
    <t>城乡社区支出</t>
  </si>
  <si>
    <t>城乡社区管理事务</t>
  </si>
  <si>
    <t>一般行政管理事务</t>
  </si>
  <si>
    <t>住房保障支出</t>
  </si>
  <si>
    <t>保障性安居工程支出</t>
  </si>
  <si>
    <t>农村危房改造</t>
  </si>
  <si>
    <t>保障性住房租金补贴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</si>
  <si>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</si>
  <si>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</si>
  <si>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</si>
  <si>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</si>
  <si>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</si>
  <si>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</si>
  <si>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</si>
  <si>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</si>
  <si>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</si>
  <si>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</si>
  <si>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</si>
  <si>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</si>
  <si>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</si>
  <si>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基础绩效奖</t>
  </si>
  <si>
    <t>公务员年终一次性奖金</t>
  </si>
  <si>
    <t>30110</t>
  </si>
  <si>
    <t>职工基本医疗保险缴费</t>
  </si>
  <si>
    <t>30111</t>
  </si>
  <si>
    <t>医疗保险补助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</si>
  <si>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</si>
  <si>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</si>
  <si>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</si>
  <si>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</si>
  <si>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</si>
  <si>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</si>
  <si>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</si>
  <si>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</si>
  <si>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</si>
  <si>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</si>
  <si>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</si>
  <si>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</si>
  <si>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</si>
  <si>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</si>
  <si>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</si>
  <si>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</si>
  <si>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</si>
  <si>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</si>
  <si>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差旅费</t>
  </si>
  <si>
    <t>工会经费</t>
  </si>
  <si>
    <t>福利费</t>
  </si>
  <si>
    <r>
      <rPr>
        <sz val="10"/>
        <rFont val="宋体"/>
        <charset val="134"/>
      </rPr>
      <t>其他交通费用</t>
    </r>
    <r>
      <rPr>
        <b/>
        <sz val="10"/>
        <rFont val="宋体"/>
        <charset val="134"/>
      </rPr>
      <t>（车补）</t>
    </r>
  </si>
  <si>
    <t>对个人和家庭的补助</t>
  </si>
  <si>
    <t>生活补助</t>
  </si>
  <si>
    <t>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</si>
  <si>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</si>
  <si>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</si>
  <si>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</si>
  <si>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</si>
  <si>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</si>
  <si>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</si>
  <si>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</si>
  <si>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</si>
  <si>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</si>
  <si>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</si>
  <si>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</si>
  <si>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</si>
  <si>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</si>
  <si>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其他交通费用（车补）</t>
  </si>
  <si>
    <t>政府性基金预算支出情况表</t>
  </si>
  <si>
    <t>项        目</t>
  </si>
  <si>
    <t>编码</t>
  </si>
  <si>
    <t>名称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</si>
  <si>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</si>
  <si>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</si>
  <si>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</si>
  <si>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</si>
  <si>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</si>
  <si>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</si>
  <si>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宁县天然气输气主干线工程</t>
  </si>
  <si>
    <t>庆阳市宁县老旧小区改造项目（永馨苑小区）</t>
  </si>
  <si>
    <t>宁县县城智慧停车场建设项目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</si>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</sst>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"/>
    <numFmt numFmtId="178" formatCode="#,##0.00_ ;[Red]\-#,##0.00\ "/>
    <numFmt numFmtId="179" formatCode="yyyy\-mm\-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"/>
      <scheme val="minor"/>
    </font>
    <font>
      <sz val="11"/>
      <name val="宋体"/>
      <charset val="1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" fontId="18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 wrapText="1"/>
    </xf>
    <xf numFmtId="177" fontId="18" fillId="0" borderId="3" xfId="0" applyNumberFormat="1" applyFont="1" applyBorder="1" applyAlignment="1">
      <alignment vertical="center" wrapText="1"/>
    </xf>
    <xf numFmtId="177" fontId="18" fillId="0" borderId="3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1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4" fontId="29" fillId="0" borderId="3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9" sqref="K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7" t="s">
        <v>1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4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4" t="s">
        <v>6</v>
      </c>
      <c r="G10" s="105">
        <v>45354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7</v>
      </c>
      <c r="C12" s="106" t="s">
        <v>8</v>
      </c>
      <c r="D12" s="12"/>
      <c r="E12" s="104" t="s">
        <v>9</v>
      </c>
      <c r="F12" s="10" t="s">
        <v>10</v>
      </c>
      <c r="G12" s="12"/>
      <c r="H12" s="104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14</v>
      </c>
      <c r="C2" s="98"/>
    </row>
    <row r="3" ht="29.35" customHeight="1" spans="1:3">
      <c r="A3" s="99"/>
      <c r="B3" s="100" t="s">
        <v>15</v>
      </c>
      <c r="C3" s="100" t="s">
        <v>16</v>
      </c>
    </row>
    <row r="4" ht="28.45" customHeight="1" spans="1:3">
      <c r="A4" s="91"/>
      <c r="B4" s="101" t="s">
        <v>17</v>
      </c>
      <c r="C4" s="79" t="s">
        <v>18</v>
      </c>
    </row>
    <row r="5" ht="28.45" customHeight="1" spans="1:3">
      <c r="A5" s="91"/>
      <c r="B5" s="101" t="s">
        <v>19</v>
      </c>
      <c r="C5" s="79" t="s">
        <v>20</v>
      </c>
    </row>
    <row r="6" ht="28.45" customHeight="1" spans="1:3">
      <c r="A6" s="91"/>
      <c r="B6" s="101" t="s">
        <v>21</v>
      </c>
      <c r="C6" s="79" t="s">
        <v>22</v>
      </c>
    </row>
    <row r="7" ht="28.45" customHeight="1" spans="1:3">
      <c r="A7" s="91"/>
      <c r="B7" s="101" t="s">
        <v>23</v>
      </c>
      <c r="C7" s="79"/>
    </row>
    <row r="8" ht="28.45" customHeight="1" spans="1:3">
      <c r="A8" s="91"/>
      <c r="B8" s="101" t="s">
        <v>24</v>
      </c>
      <c r="C8" s="79" t="s">
        <v>25</v>
      </c>
    </row>
    <row r="9" ht="28.45" customHeight="1" spans="1:3">
      <c r="A9" s="91"/>
      <c r="B9" s="101" t="s">
        <v>26</v>
      </c>
      <c r="C9" s="79" t="s">
        <v>27</v>
      </c>
    </row>
    <row r="10" ht="28.45" customHeight="1" spans="1:3">
      <c r="A10" s="91"/>
      <c r="B10" s="101" t="s">
        <v>28</v>
      </c>
      <c r="C10" s="79" t="s">
        <v>29</v>
      </c>
    </row>
    <row r="11" ht="28.45" customHeight="1" spans="1:3">
      <c r="A11" s="91"/>
      <c r="B11" s="101" t="s">
        <v>30</v>
      </c>
      <c r="C11" s="79" t="s">
        <v>31</v>
      </c>
    </row>
    <row r="12" ht="28.45" customHeight="1" spans="1:3">
      <c r="A12" s="91"/>
      <c r="B12" s="101" t="s">
        <v>32</v>
      </c>
      <c r="C12" s="79"/>
    </row>
    <row r="13" ht="28.45" customHeight="1" spans="1:3">
      <c r="A13" s="10"/>
      <c r="B13" s="101" t="s">
        <v>33</v>
      </c>
      <c r="C13" s="79"/>
    </row>
    <row r="14" ht="28.45" customHeight="1" spans="1:3">
      <c r="A14" s="10"/>
      <c r="B14" s="101" t="s">
        <v>34</v>
      </c>
      <c r="C14" s="79" t="s">
        <v>18</v>
      </c>
    </row>
    <row r="15" ht="36" customHeight="1" spans="2:3">
      <c r="B15" s="101" t="s">
        <v>35</v>
      </c>
      <c r="C15" s="1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4" workbookViewId="0">
      <selection activeCell="B40" sqref="B4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1"/>
      <c r="B3" s="91"/>
      <c r="C3" s="91"/>
      <c r="D3" s="92" t="s">
        <v>37</v>
      </c>
    </row>
    <row r="4" ht="22.75" customHeight="1" spans="1:4">
      <c r="A4" s="70" t="s">
        <v>38</v>
      </c>
      <c r="B4" s="70"/>
      <c r="C4" s="70" t="s">
        <v>39</v>
      </c>
      <c r="D4" s="70"/>
    </row>
    <row r="5" ht="22.75" customHeight="1" spans="1:4">
      <c r="A5" s="70" t="s">
        <v>40</v>
      </c>
      <c r="B5" s="70" t="s">
        <v>41</v>
      </c>
      <c r="C5" s="70" t="s">
        <v>40</v>
      </c>
      <c r="D5" s="70" t="s">
        <v>41</v>
      </c>
    </row>
    <row r="6" ht="22.75" customHeight="1" spans="1:4">
      <c r="A6" s="93" t="s">
        <v>42</v>
      </c>
      <c r="B6" s="75">
        <v>26542987.96</v>
      </c>
      <c r="C6" s="93" t="s">
        <v>43</v>
      </c>
      <c r="D6" s="75"/>
    </row>
    <row r="7" ht="22.75" customHeight="1" spans="1:4">
      <c r="A7" s="93" t="s">
        <v>44</v>
      </c>
      <c r="B7" s="75"/>
      <c r="C7" s="93" t="s">
        <v>45</v>
      </c>
      <c r="D7" s="94"/>
    </row>
    <row r="8" ht="22.75" customHeight="1" spans="1:4">
      <c r="A8" s="93" t="s">
        <v>46</v>
      </c>
      <c r="B8" s="75"/>
      <c r="C8" s="93" t="s">
        <v>47</v>
      </c>
      <c r="D8" s="94"/>
    </row>
    <row r="9" ht="22.75" customHeight="1" spans="1:4">
      <c r="A9" s="93" t="s">
        <v>48</v>
      </c>
      <c r="B9" s="75"/>
      <c r="C9" s="93" t="s">
        <v>49</v>
      </c>
      <c r="D9" s="94"/>
    </row>
    <row r="10" ht="22.75" customHeight="1" spans="1:4">
      <c r="A10" s="93" t="s">
        <v>50</v>
      </c>
      <c r="B10" s="75"/>
      <c r="C10" s="93" t="s">
        <v>51</v>
      </c>
      <c r="D10" s="94"/>
    </row>
    <row r="11" ht="22.75" customHeight="1" spans="1:4">
      <c r="A11" s="93" t="s">
        <v>52</v>
      </c>
      <c r="B11" s="75"/>
      <c r="C11" s="93" t="s">
        <v>53</v>
      </c>
      <c r="D11" s="94"/>
    </row>
    <row r="12" ht="22.75" customHeight="1" spans="1:4">
      <c r="A12" s="93" t="s">
        <v>54</v>
      </c>
      <c r="B12" s="75"/>
      <c r="C12" s="93" t="s">
        <v>55</v>
      </c>
      <c r="D12" s="94"/>
    </row>
    <row r="13" ht="22.75" customHeight="1" spans="1:4">
      <c r="A13" s="93" t="s">
        <v>56</v>
      </c>
      <c r="B13" s="75"/>
      <c r="C13" s="93" t="s">
        <v>57</v>
      </c>
      <c r="D13" s="94">
        <v>624840.26</v>
      </c>
    </row>
    <row r="14" ht="22.75" customHeight="1" spans="1:4">
      <c r="A14" s="93" t="s">
        <v>58</v>
      </c>
      <c r="B14" s="75"/>
      <c r="C14" s="93" t="s">
        <v>59</v>
      </c>
      <c r="D14" s="94"/>
    </row>
    <row r="15" ht="22.75" customHeight="1" spans="1:4">
      <c r="A15" s="93"/>
      <c r="B15" s="95"/>
      <c r="C15" s="93" t="s">
        <v>60</v>
      </c>
      <c r="D15" s="94">
        <v>421610.33</v>
      </c>
    </row>
    <row r="16" ht="22.75" customHeight="1" spans="1:4">
      <c r="A16" s="93"/>
      <c r="B16" s="95"/>
      <c r="C16" s="93" t="s">
        <v>61</v>
      </c>
      <c r="D16" s="94"/>
    </row>
    <row r="17" ht="22.75" customHeight="1" spans="1:4">
      <c r="A17" s="93"/>
      <c r="B17" s="95"/>
      <c r="C17" s="93" t="s">
        <v>62</v>
      </c>
      <c r="D17" s="94">
        <v>22649637.37</v>
      </c>
    </row>
    <row r="18" ht="22.75" customHeight="1" spans="1:4">
      <c r="A18" s="93"/>
      <c r="B18" s="95"/>
      <c r="C18" s="93" t="s">
        <v>63</v>
      </c>
      <c r="D18" s="94"/>
    </row>
    <row r="19" ht="22.75" customHeight="1" spans="1:4">
      <c r="A19" s="93"/>
      <c r="B19" s="95"/>
      <c r="C19" s="93" t="s">
        <v>64</v>
      </c>
      <c r="D19" s="94"/>
    </row>
    <row r="20" ht="22.75" customHeight="1" spans="1:4">
      <c r="A20" s="96"/>
      <c r="B20" s="97"/>
      <c r="C20" s="93" t="s">
        <v>65</v>
      </c>
      <c r="D20" s="94"/>
    </row>
    <row r="21" ht="22.75" customHeight="1" spans="1:4">
      <c r="A21" s="96"/>
      <c r="B21" s="97"/>
      <c r="C21" s="93" t="s">
        <v>66</v>
      </c>
      <c r="D21" s="94"/>
    </row>
    <row r="22" ht="22.75" customHeight="1" spans="1:4">
      <c r="A22" s="96"/>
      <c r="B22" s="97"/>
      <c r="C22" s="93" t="s">
        <v>67</v>
      </c>
      <c r="D22" s="94"/>
    </row>
    <row r="23" ht="22.75" customHeight="1" spans="1:4">
      <c r="A23" s="96"/>
      <c r="B23" s="97"/>
      <c r="C23" s="93" t="s">
        <v>68</v>
      </c>
      <c r="D23" s="94"/>
    </row>
    <row r="24" ht="22.75" customHeight="1" spans="1:4">
      <c r="A24" s="96"/>
      <c r="B24" s="97"/>
      <c r="C24" s="93" t="s">
        <v>69</v>
      </c>
      <c r="D24" s="94"/>
    </row>
    <row r="25" ht="22.75" customHeight="1" spans="1:4">
      <c r="A25" s="93"/>
      <c r="B25" s="95"/>
      <c r="C25" s="93" t="s">
        <v>70</v>
      </c>
      <c r="D25" s="94">
        <v>2846900</v>
      </c>
    </row>
    <row r="26" ht="22.75" customHeight="1" spans="1:4">
      <c r="A26" s="93"/>
      <c r="B26" s="95"/>
      <c r="C26" s="93" t="s">
        <v>71</v>
      </c>
      <c r="D26" s="94"/>
    </row>
    <row r="27" ht="22.75" customHeight="1" spans="1:4">
      <c r="A27" s="93"/>
      <c r="B27" s="95"/>
      <c r="C27" s="93" t="s">
        <v>72</v>
      </c>
      <c r="D27" s="94"/>
    </row>
    <row r="28" ht="22.75" customHeight="1" spans="1:4">
      <c r="A28" s="96"/>
      <c r="B28" s="97"/>
      <c r="C28" s="93" t="s">
        <v>73</v>
      </c>
      <c r="D28" s="94"/>
    </row>
    <row r="29" ht="22.75" customHeight="1" spans="1:4">
      <c r="A29" s="96"/>
      <c r="B29" s="97"/>
      <c r="C29" s="93" t="s">
        <v>74</v>
      </c>
      <c r="D29" s="94"/>
    </row>
    <row r="30" ht="22.75" customHeight="1" spans="1:4">
      <c r="A30" s="96"/>
      <c r="B30" s="97"/>
      <c r="C30" s="93" t="s">
        <v>75</v>
      </c>
      <c r="D30" s="94">
        <v>54209977.26</v>
      </c>
    </row>
    <row r="31" ht="22.75" customHeight="1" spans="1:4">
      <c r="A31" s="96"/>
      <c r="B31" s="97"/>
      <c r="C31" s="93" t="s">
        <v>76</v>
      </c>
      <c r="D31" s="94"/>
    </row>
    <row r="32" ht="22.75" customHeight="1" spans="1:4">
      <c r="A32" s="96"/>
      <c r="B32" s="97"/>
      <c r="C32" s="93" t="s">
        <v>77</v>
      </c>
      <c r="D32" s="94"/>
    </row>
    <row r="33" ht="22.75" customHeight="1" spans="1:4">
      <c r="A33" s="93"/>
      <c r="B33" s="93"/>
      <c r="C33" s="93" t="s">
        <v>78</v>
      </c>
      <c r="D33" s="94"/>
    </row>
    <row r="34" ht="22.75" customHeight="1" spans="1:4">
      <c r="A34" s="93"/>
      <c r="B34" s="93"/>
      <c r="C34" s="93" t="s">
        <v>79</v>
      </c>
      <c r="D34" s="94"/>
    </row>
    <row r="35" ht="22.75" customHeight="1" spans="1:4">
      <c r="A35" s="93"/>
      <c r="B35" s="93"/>
      <c r="C35" s="93" t="s">
        <v>80</v>
      </c>
      <c r="D35" s="94"/>
    </row>
    <row r="36" ht="22.75" customHeight="1" spans="1:4">
      <c r="A36" s="93"/>
      <c r="B36" s="93"/>
      <c r="C36" s="93"/>
      <c r="D36" s="93"/>
    </row>
    <row r="37" ht="22.75" customHeight="1" spans="1:4">
      <c r="A37" s="93"/>
      <c r="B37" s="93"/>
      <c r="C37" s="93"/>
      <c r="D37" s="93"/>
    </row>
    <row r="38" ht="22.75" customHeight="1" spans="1:4">
      <c r="A38" s="93"/>
      <c r="B38" s="93"/>
      <c r="C38" s="93"/>
      <c r="D38" s="93"/>
    </row>
    <row r="39" ht="22.75" customHeight="1" spans="1:4">
      <c r="A39" s="96" t="s">
        <v>81</v>
      </c>
      <c r="B39" s="97">
        <f>SUM(B6:B14)</f>
        <v>26542987.96</v>
      </c>
      <c r="C39" s="96" t="s">
        <v>82</v>
      </c>
      <c r="D39" s="97">
        <f>SUM(D6:D38)</f>
        <v>80752965.22</v>
      </c>
    </row>
    <row r="40" ht="22.75" customHeight="1" spans="1:4">
      <c r="A40" s="96" t="s">
        <v>83</v>
      </c>
      <c r="B40" s="97">
        <v>54209977.26</v>
      </c>
      <c r="C40" s="96" t="s">
        <v>84</v>
      </c>
      <c r="D40" s="97"/>
    </row>
    <row r="41" ht="22.75" customHeight="1" spans="1:4">
      <c r="A41" s="96" t="s">
        <v>85</v>
      </c>
      <c r="B41" s="95"/>
      <c r="C41" s="93"/>
      <c r="D41" s="95"/>
    </row>
    <row r="42" ht="22.75" customHeight="1" spans="1:4">
      <c r="A42" s="96" t="s">
        <v>86</v>
      </c>
      <c r="B42" s="97">
        <f>B39+B40</f>
        <v>80752965.22</v>
      </c>
      <c r="C42" s="96" t="s">
        <v>87</v>
      </c>
      <c r="D42" s="97">
        <f>D39+D40</f>
        <v>80752965.22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15" workbookViewId="0">
      <selection activeCell="F23" sqref="F23"/>
    </sheetView>
  </sheetViews>
  <sheetFormatPr defaultColWidth="7.875" defaultRowHeight="12.75" customHeight="1" outlineLevelCol="1"/>
  <cols>
    <col min="1" max="1" width="44.625" style="19" customWidth="1"/>
    <col min="2" max="2" width="41.125" style="19" customWidth="1"/>
    <col min="3" max="16384" width="7.875" style="18"/>
  </cols>
  <sheetData>
    <row r="1" ht="24.75" customHeight="1" spans="1:1">
      <c r="A1" s="26"/>
    </row>
    <row r="2" ht="24.75" customHeight="1" spans="1:2">
      <c r="A2" s="21" t="s">
        <v>88</v>
      </c>
      <c r="B2" s="21"/>
    </row>
    <row r="3" ht="24.75" customHeight="1" spans="1:2">
      <c r="A3" s="82"/>
      <c r="B3" s="22" t="s">
        <v>37</v>
      </c>
    </row>
    <row r="4" ht="24" customHeight="1" spans="1:2">
      <c r="A4" s="30" t="s">
        <v>40</v>
      </c>
      <c r="B4" s="30" t="s">
        <v>41</v>
      </c>
    </row>
    <row r="5" s="18" customFormat="1" ht="25" customHeight="1" spans="1:2">
      <c r="A5" s="83" t="s">
        <v>89</v>
      </c>
      <c r="B5" s="84">
        <f>B6+B7</f>
        <v>26542987.96</v>
      </c>
    </row>
    <row r="6" s="18" customFormat="1" ht="25" customHeight="1" spans="1:2">
      <c r="A6" s="85" t="s">
        <v>90</v>
      </c>
      <c r="B6" s="86">
        <v>23696087.96</v>
      </c>
    </row>
    <row r="7" s="18" customFormat="1" ht="25" customHeight="1" spans="1:2">
      <c r="A7" s="85" t="s">
        <v>91</v>
      </c>
      <c r="B7" s="86">
        <v>2846900</v>
      </c>
    </row>
    <row r="8" s="18" customFormat="1" ht="25" customHeight="1" spans="1:2">
      <c r="A8" s="83" t="s">
        <v>92</v>
      </c>
      <c r="B8" s="86">
        <f>B9+B10</f>
        <v>0</v>
      </c>
    </row>
    <row r="9" s="18" customFormat="1" ht="25" customHeight="1" spans="1:2">
      <c r="A9" s="85" t="s">
        <v>90</v>
      </c>
      <c r="B9" s="86"/>
    </row>
    <row r="10" s="18" customFormat="1" ht="25" customHeight="1" spans="1:2">
      <c r="A10" s="85" t="s">
        <v>91</v>
      </c>
      <c r="B10" s="86"/>
    </row>
    <row r="11" s="18" customFormat="1" ht="25" customHeight="1" spans="1:2">
      <c r="A11" s="83" t="s">
        <v>93</v>
      </c>
      <c r="B11" s="86"/>
    </row>
    <row r="12" s="18" customFormat="1" ht="25" customHeight="1" spans="1:2">
      <c r="A12" s="85" t="s">
        <v>90</v>
      </c>
      <c r="B12" s="86"/>
    </row>
    <row r="13" s="18" customFormat="1" ht="25" customHeight="1" spans="1:2">
      <c r="A13" s="85" t="s">
        <v>91</v>
      </c>
      <c r="B13" s="86"/>
    </row>
    <row r="14" s="18" customFormat="1" ht="25" customHeight="1" spans="1:2">
      <c r="A14" s="87" t="s">
        <v>94</v>
      </c>
      <c r="B14" s="86">
        <f>SUM(B15:B17)</f>
        <v>0</v>
      </c>
    </row>
    <row r="15" s="18" customFormat="1" ht="25" customHeight="1" spans="1:2">
      <c r="A15" s="85" t="s">
        <v>95</v>
      </c>
      <c r="B15" s="86"/>
    </row>
    <row r="16" s="18" customFormat="1" ht="25" customHeight="1" spans="1:2">
      <c r="A16" s="85" t="s">
        <v>96</v>
      </c>
      <c r="B16" s="86"/>
    </row>
    <row r="17" s="18" customFormat="1" ht="25" customHeight="1" spans="1:2">
      <c r="A17" s="85" t="s">
        <v>97</v>
      </c>
      <c r="B17" s="86"/>
    </row>
    <row r="18" s="18" customFormat="1" ht="25" customHeight="1" spans="1:2">
      <c r="A18" s="87" t="s">
        <v>98</v>
      </c>
      <c r="B18" s="86"/>
    </row>
    <row r="19" s="18" customFormat="1" ht="25" customHeight="1" spans="1:2">
      <c r="A19" s="87" t="s">
        <v>99</v>
      </c>
      <c r="B19" s="86"/>
    </row>
    <row r="20" s="18" customFormat="1" ht="25" customHeight="1" spans="1:2">
      <c r="A20" s="87" t="s">
        <v>100</v>
      </c>
      <c r="B20" s="86"/>
    </row>
    <row r="21" s="18" customFormat="1" ht="25" customHeight="1" spans="1:2">
      <c r="A21" s="87" t="s">
        <v>101</v>
      </c>
      <c r="B21" s="86"/>
    </row>
    <row r="22" s="18" customFormat="1" ht="25" customHeight="1" spans="1:2">
      <c r="A22" s="87" t="s">
        <v>102</v>
      </c>
      <c r="B22" s="84">
        <f>B23+B26+B29+B30</f>
        <v>54209977.26</v>
      </c>
    </row>
    <row r="23" s="18" customFormat="1" ht="25" customHeight="1" spans="1:2">
      <c r="A23" s="85" t="s">
        <v>103</v>
      </c>
      <c r="B23" s="84">
        <f>B24+B25</f>
        <v>54209977.26</v>
      </c>
    </row>
    <row r="24" s="18" customFormat="1" ht="25" customHeight="1" spans="1:2">
      <c r="A24" s="85" t="s">
        <v>104</v>
      </c>
      <c r="B24" s="88">
        <v>54209977.26</v>
      </c>
    </row>
    <row r="25" s="18" customFormat="1" ht="25" customHeight="1" spans="1:2">
      <c r="A25" s="85" t="s">
        <v>105</v>
      </c>
      <c r="B25" s="88"/>
    </row>
    <row r="26" s="18" customFormat="1" ht="25" customHeight="1" spans="1:2">
      <c r="A26" s="85" t="s">
        <v>106</v>
      </c>
      <c r="B26" s="88">
        <f>B27+B28</f>
        <v>0</v>
      </c>
    </row>
    <row r="27" s="18" customFormat="1" ht="25" customHeight="1" spans="1:2">
      <c r="A27" s="85" t="s">
        <v>107</v>
      </c>
      <c r="B27" s="88"/>
    </row>
    <row r="28" s="18" customFormat="1" ht="25" customHeight="1" spans="1:2">
      <c r="A28" s="85" t="s">
        <v>108</v>
      </c>
      <c r="B28" s="88"/>
    </row>
    <row r="29" s="18" customFormat="1" ht="25" customHeight="1" spans="1:2">
      <c r="A29" s="85" t="s">
        <v>109</v>
      </c>
      <c r="B29" s="88"/>
    </row>
    <row r="30" s="18" customFormat="1" ht="25" customHeight="1" spans="1:2">
      <c r="A30" s="85" t="s">
        <v>110</v>
      </c>
      <c r="B30" s="88"/>
    </row>
    <row r="31" ht="25" customHeight="1" spans="1:2">
      <c r="A31" s="89"/>
      <c r="B31" s="88"/>
    </row>
    <row r="32" s="18" customFormat="1" ht="25" customHeight="1" spans="1:2">
      <c r="A32" s="90" t="s">
        <v>111</v>
      </c>
      <c r="B32" s="84">
        <f>B5+B8+B14+B18+B19+B20+B21+B22</f>
        <v>80752965.22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opLeftCell="A2" workbookViewId="0">
      <selection activeCell="J14" sqref="J14"/>
    </sheetView>
  </sheetViews>
  <sheetFormatPr defaultColWidth="10" defaultRowHeight="13.5" outlineLevelCol="4"/>
  <cols>
    <col min="1" max="1" width="41.25" customWidth="1"/>
    <col min="2" max="2" width="13.625" customWidth="1"/>
    <col min="3" max="3" width="12.5" customWidth="1"/>
    <col min="4" max="4" width="13.3" customWidth="1"/>
    <col min="5" max="5" width="9.8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4" customHeight="1" spans="1:5">
      <c r="A4" s="14" t="s">
        <v>113</v>
      </c>
      <c r="B4" s="14" t="s">
        <v>114</v>
      </c>
      <c r="C4" s="14" t="s">
        <v>115</v>
      </c>
      <c r="D4" s="14" t="s">
        <v>116</v>
      </c>
      <c r="E4" s="14" t="s">
        <v>117</v>
      </c>
    </row>
    <row r="5" ht="24" customHeight="1" spans="1:5">
      <c r="A5" s="79" t="s">
        <v>118</v>
      </c>
      <c r="B5" s="48">
        <f t="shared" ref="B5:B10" si="0">C5+D5</f>
        <v>80752965.22</v>
      </c>
      <c r="C5" s="48">
        <f>C6+C13+C21+C17+C25</f>
        <v>7808287.96</v>
      </c>
      <c r="D5" s="48">
        <f>D6+D13+D21+D17+D25</f>
        <v>72944677.26</v>
      </c>
      <c r="E5" s="80"/>
    </row>
    <row r="6" ht="24" customHeight="1" spans="1:5">
      <c r="A6" s="52" t="s">
        <v>119</v>
      </c>
      <c r="B6" s="48">
        <f t="shared" si="0"/>
        <v>624840.26</v>
      </c>
      <c r="C6" s="48">
        <f>C7+C11</f>
        <v>624840.26</v>
      </c>
      <c r="D6" s="48"/>
      <c r="E6" s="80"/>
    </row>
    <row r="7" ht="24" customHeight="1" spans="1:5">
      <c r="A7" s="52" t="s">
        <v>120</v>
      </c>
      <c r="B7" s="48">
        <f t="shared" si="0"/>
        <v>581331.68</v>
      </c>
      <c r="C7" s="28">
        <f>C8+C9+C10</f>
        <v>581331.68</v>
      </c>
      <c r="D7" s="28"/>
      <c r="E7" s="16"/>
    </row>
    <row r="8" ht="24" customHeight="1" spans="1:5">
      <c r="A8" s="52" t="s">
        <v>121</v>
      </c>
      <c r="B8" s="48">
        <f t="shared" si="0"/>
        <v>76490</v>
      </c>
      <c r="C8" s="48">
        <v>76490</v>
      </c>
      <c r="D8" s="48"/>
      <c r="E8" s="80"/>
    </row>
    <row r="9" ht="24" customHeight="1" spans="1:5">
      <c r="A9" s="52" t="s">
        <v>122</v>
      </c>
      <c r="B9" s="48">
        <f t="shared" si="0"/>
        <v>5250</v>
      </c>
      <c r="C9" s="48">
        <v>5250</v>
      </c>
      <c r="D9" s="48"/>
      <c r="E9" s="80"/>
    </row>
    <row r="10" ht="24" customHeight="1" spans="1:5">
      <c r="A10" s="52" t="s">
        <v>123</v>
      </c>
      <c r="B10" s="48">
        <f t="shared" si="0"/>
        <v>499591.68</v>
      </c>
      <c r="C10" s="48">
        <v>499591.68</v>
      </c>
      <c r="D10" s="48"/>
      <c r="E10" s="80"/>
    </row>
    <row r="11" ht="24" customHeight="1" spans="1:5">
      <c r="A11" s="52" t="s">
        <v>124</v>
      </c>
      <c r="B11" s="68">
        <f t="shared" ref="B11:B23" si="1">C11+D11</f>
        <v>43508.58</v>
      </c>
      <c r="C11" s="68">
        <f>C12</f>
        <v>43508.58</v>
      </c>
      <c r="D11" s="68"/>
      <c r="E11" s="16"/>
    </row>
    <row r="12" ht="24" customHeight="1" spans="1:5">
      <c r="A12" s="52" t="s">
        <v>125</v>
      </c>
      <c r="B12" s="68">
        <f t="shared" si="1"/>
        <v>43508.58</v>
      </c>
      <c r="C12" s="68">
        <v>43508.58</v>
      </c>
      <c r="D12" s="68"/>
      <c r="E12" s="16"/>
    </row>
    <row r="13" ht="24" customHeight="1" spans="1:5">
      <c r="A13" s="52" t="s">
        <v>126</v>
      </c>
      <c r="B13" s="68">
        <f t="shared" si="1"/>
        <v>421610.33</v>
      </c>
      <c r="C13" s="68">
        <f>C14</f>
        <v>421610.33</v>
      </c>
      <c r="D13" s="68"/>
      <c r="E13" s="16"/>
    </row>
    <row r="14" ht="24" customHeight="1" spans="1:5">
      <c r="A14" s="52" t="s">
        <v>127</v>
      </c>
      <c r="B14" s="68">
        <f t="shared" si="1"/>
        <v>421610.33</v>
      </c>
      <c r="C14" s="68">
        <f>C15+C16</f>
        <v>421610.33</v>
      </c>
      <c r="D14" s="68"/>
      <c r="E14" s="81"/>
    </row>
    <row r="15" ht="24" customHeight="1" spans="1:5">
      <c r="A15" s="52" t="s">
        <v>128</v>
      </c>
      <c r="B15" s="68">
        <f t="shared" si="1"/>
        <v>310929.8</v>
      </c>
      <c r="C15" s="68">
        <v>310929.8</v>
      </c>
      <c r="D15" s="68"/>
      <c r="E15" s="81"/>
    </row>
    <row r="16" ht="24" customHeight="1" spans="1:5">
      <c r="A16" s="52" t="s">
        <v>129</v>
      </c>
      <c r="B16" s="68">
        <f t="shared" si="1"/>
        <v>110680.53</v>
      </c>
      <c r="C16" s="68">
        <v>110680.53</v>
      </c>
      <c r="D16" s="68"/>
      <c r="E16" s="81"/>
    </row>
    <row r="17" ht="24" customHeight="1" spans="1:5">
      <c r="A17" s="52" t="s">
        <v>130</v>
      </c>
      <c r="B17" s="68">
        <f t="shared" si="1"/>
        <v>22649637.37</v>
      </c>
      <c r="C17" s="68">
        <f>C18</f>
        <v>6761837.37</v>
      </c>
      <c r="D17" s="68">
        <f>D18</f>
        <v>15887800</v>
      </c>
      <c r="E17" s="81"/>
    </row>
    <row r="18" ht="24" customHeight="1" spans="1:5">
      <c r="A18" s="52" t="s">
        <v>131</v>
      </c>
      <c r="B18" s="68">
        <f t="shared" si="1"/>
        <v>22649637.37</v>
      </c>
      <c r="C18" s="68">
        <f>C19+C20</f>
        <v>6761837.37</v>
      </c>
      <c r="D18" s="68">
        <f>D19+D20</f>
        <v>15887800</v>
      </c>
      <c r="E18" s="81"/>
    </row>
    <row r="19" ht="24" customHeight="1" spans="1:5">
      <c r="A19" s="52" t="s">
        <v>132</v>
      </c>
      <c r="B19" s="68">
        <f t="shared" si="1"/>
        <v>20907544.44</v>
      </c>
      <c r="C19" s="68">
        <v>5019744.44</v>
      </c>
      <c r="D19" s="69">
        <v>15887800</v>
      </c>
      <c r="E19" s="81"/>
    </row>
    <row r="20" ht="24" customHeight="1" spans="1:5">
      <c r="A20" s="52" t="s">
        <v>133</v>
      </c>
      <c r="B20" s="68">
        <f t="shared" ref="B20:B27" si="2">C20+D20</f>
        <v>1742092.93</v>
      </c>
      <c r="C20" s="68">
        <v>1742092.93</v>
      </c>
      <c r="D20" s="68"/>
      <c r="E20" s="81"/>
    </row>
    <row r="21" ht="24" customHeight="1" spans="1:5">
      <c r="A21" s="52" t="s">
        <v>134</v>
      </c>
      <c r="B21" s="68">
        <f t="shared" si="2"/>
        <v>2846900</v>
      </c>
      <c r="C21" s="68">
        <f>C22</f>
        <v>0</v>
      </c>
      <c r="D21" s="68">
        <f t="shared" ref="D21:D26" si="3">D22</f>
        <v>2846900</v>
      </c>
      <c r="E21" s="81"/>
    </row>
    <row r="22" ht="24" customHeight="1" spans="1:5">
      <c r="A22" s="52" t="s">
        <v>135</v>
      </c>
      <c r="B22" s="68">
        <f t="shared" si="2"/>
        <v>2846900</v>
      </c>
      <c r="C22" s="68">
        <f>C23+C24</f>
        <v>0</v>
      </c>
      <c r="D22" s="68">
        <f>D23+D24</f>
        <v>2846900</v>
      </c>
      <c r="E22" s="81"/>
    </row>
    <row r="23" ht="24" customHeight="1" spans="1:5">
      <c r="A23" s="52" t="s">
        <v>136</v>
      </c>
      <c r="B23" s="68">
        <f t="shared" si="2"/>
        <v>886900</v>
      </c>
      <c r="C23" s="68"/>
      <c r="D23" s="68">
        <v>886900</v>
      </c>
      <c r="E23" s="17"/>
    </row>
    <row r="24" ht="24" customHeight="1" spans="1:5">
      <c r="A24" s="52" t="s">
        <v>137</v>
      </c>
      <c r="B24" s="68">
        <f t="shared" si="2"/>
        <v>1960000</v>
      </c>
      <c r="C24" s="68"/>
      <c r="D24" s="68">
        <v>1960000</v>
      </c>
      <c r="E24" s="17"/>
    </row>
    <row r="25" ht="24" customHeight="1" spans="1:5">
      <c r="A25" s="52" t="s">
        <v>138</v>
      </c>
      <c r="B25" s="68">
        <f t="shared" si="2"/>
        <v>54209977.26</v>
      </c>
      <c r="C25" s="68">
        <f>C26</f>
        <v>0</v>
      </c>
      <c r="D25" s="68">
        <f t="shared" si="3"/>
        <v>54209977.26</v>
      </c>
      <c r="E25" s="17"/>
    </row>
    <row r="26" ht="24" customHeight="1" spans="1:5">
      <c r="A26" s="52" t="s">
        <v>139</v>
      </c>
      <c r="B26" s="68">
        <f t="shared" si="2"/>
        <v>54209977.26</v>
      </c>
      <c r="C26" s="68">
        <f>C27</f>
        <v>0</v>
      </c>
      <c r="D26" s="68">
        <f t="shared" si="3"/>
        <v>54209977.26</v>
      </c>
      <c r="E26" s="17"/>
    </row>
    <row r="27" ht="24" customHeight="1" spans="1:5">
      <c r="A27" s="52" t="s">
        <v>140</v>
      </c>
      <c r="B27" s="68">
        <f t="shared" si="2"/>
        <v>54209977.26</v>
      </c>
      <c r="C27" s="68"/>
      <c r="D27" s="68">
        <v>54209977.26</v>
      </c>
      <c r="E27" s="17"/>
    </row>
  </sheetData>
  <mergeCells count="1">
    <mergeCell ref="A2:E2"/>
  </mergeCells>
  <pageMargins left="0.75" right="0.75" top="0.270000010728836" bottom="0.270000010728836" header="0" footer="0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E30" sqref="E3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37</v>
      </c>
      <c r="D3" s="47"/>
      <c r="E3" s="12"/>
      <c r="F3" s="12"/>
      <c r="G3" s="12"/>
    </row>
    <row r="4" ht="22.75" customHeight="1" spans="1:7">
      <c r="A4" s="70" t="s">
        <v>38</v>
      </c>
      <c r="B4" s="70"/>
      <c r="C4" s="70" t="s">
        <v>39</v>
      </c>
      <c r="D4" s="70"/>
      <c r="E4" s="12"/>
      <c r="F4" s="12"/>
      <c r="G4" s="12"/>
    </row>
    <row r="5" ht="22.75" customHeight="1" spans="1:7">
      <c r="A5" s="70" t="s">
        <v>40</v>
      </c>
      <c r="B5" s="70" t="s">
        <v>41</v>
      </c>
      <c r="C5" s="70" t="s">
        <v>40</v>
      </c>
      <c r="D5" s="70" t="s">
        <v>118</v>
      </c>
      <c r="E5" s="12"/>
      <c r="F5" s="12"/>
      <c r="G5" s="12"/>
    </row>
    <row r="6" ht="22.75" customHeight="1" spans="1:7">
      <c r="A6" s="73" t="s">
        <v>142</v>
      </c>
      <c r="B6" s="74">
        <f>SUM(B7:B9)</f>
        <v>80752965.22</v>
      </c>
      <c r="C6" s="73" t="s">
        <v>143</v>
      </c>
      <c r="D6" s="74">
        <f>SUM(D7:D36)</f>
        <v>80752965.22</v>
      </c>
      <c r="E6" s="12"/>
      <c r="F6" s="12"/>
      <c r="G6" s="12"/>
    </row>
    <row r="7" ht="22.75" customHeight="1" spans="1:7">
      <c r="A7" s="73" t="s">
        <v>144</v>
      </c>
      <c r="B7" s="75">
        <v>26542987.96</v>
      </c>
      <c r="C7" s="73" t="s">
        <v>145</v>
      </c>
      <c r="D7" s="75"/>
      <c r="E7" s="12"/>
      <c r="F7" s="12"/>
      <c r="G7" s="12"/>
    </row>
    <row r="8" ht="22.75" customHeight="1" spans="1:7">
      <c r="A8" s="73" t="s">
        <v>146</v>
      </c>
      <c r="B8" s="75">
        <v>54209977.26</v>
      </c>
      <c r="C8" s="73" t="s">
        <v>147</v>
      </c>
      <c r="D8" s="75"/>
      <c r="E8" s="12"/>
      <c r="F8" s="12"/>
      <c r="G8" s="12"/>
    </row>
    <row r="9" ht="22.75" customHeight="1" spans="1:7">
      <c r="A9" s="73" t="s">
        <v>148</v>
      </c>
      <c r="B9" s="75"/>
      <c r="C9" s="73" t="s">
        <v>149</v>
      </c>
      <c r="D9" s="75"/>
      <c r="E9" s="12"/>
      <c r="F9" s="12"/>
      <c r="G9" s="12"/>
    </row>
    <row r="10" ht="22.75" customHeight="1" spans="1:7">
      <c r="A10" s="73"/>
      <c r="B10" s="76"/>
      <c r="C10" s="73" t="s">
        <v>150</v>
      </c>
      <c r="D10" s="75"/>
      <c r="E10" s="12"/>
      <c r="F10" s="12"/>
      <c r="G10" s="12"/>
    </row>
    <row r="11" ht="22.75" customHeight="1" spans="1:7">
      <c r="A11" s="73"/>
      <c r="B11" s="76"/>
      <c r="C11" s="73" t="s">
        <v>151</v>
      </c>
      <c r="D11" s="75"/>
      <c r="E11" s="12"/>
      <c r="F11" s="12"/>
      <c r="G11" s="12"/>
    </row>
    <row r="12" ht="22.75" customHeight="1" spans="1:7">
      <c r="A12" s="73"/>
      <c r="B12" s="76"/>
      <c r="C12" s="73" t="s">
        <v>152</v>
      </c>
      <c r="D12" s="75"/>
      <c r="E12" s="12"/>
      <c r="F12" s="12"/>
      <c r="G12" s="12"/>
    </row>
    <row r="13" ht="22.75" customHeight="1" spans="1:7">
      <c r="A13" s="43"/>
      <c r="B13" s="72"/>
      <c r="C13" s="73" t="s">
        <v>153</v>
      </c>
      <c r="D13" s="75"/>
      <c r="E13" s="12"/>
      <c r="F13" s="12"/>
      <c r="G13" s="12"/>
    </row>
    <row r="14" ht="22.75" customHeight="1" spans="1:7">
      <c r="A14" s="73"/>
      <c r="B14" s="76"/>
      <c r="C14" s="73" t="s">
        <v>154</v>
      </c>
      <c r="D14" s="75">
        <v>624840.26</v>
      </c>
      <c r="E14" s="12"/>
      <c r="F14" s="12"/>
      <c r="G14" s="46"/>
    </row>
    <row r="15" ht="22.75" customHeight="1" spans="1:7">
      <c r="A15" s="73"/>
      <c r="B15" s="76"/>
      <c r="C15" s="73" t="s">
        <v>155</v>
      </c>
      <c r="D15" s="75"/>
      <c r="E15" s="12"/>
      <c r="F15" s="12"/>
      <c r="G15" s="12"/>
    </row>
    <row r="16" ht="22.75" customHeight="1" spans="1:7">
      <c r="A16" s="73"/>
      <c r="B16" s="76"/>
      <c r="C16" s="73" t="s">
        <v>156</v>
      </c>
      <c r="D16" s="75">
        <v>421610.33</v>
      </c>
      <c r="E16" s="12"/>
      <c r="F16" s="12"/>
      <c r="G16" s="12"/>
    </row>
    <row r="17" ht="22.75" customHeight="1" spans="1:7">
      <c r="A17" s="73"/>
      <c r="B17" s="76"/>
      <c r="C17" s="73" t="s">
        <v>157</v>
      </c>
      <c r="D17" s="75"/>
      <c r="E17" s="12"/>
      <c r="F17" s="12"/>
      <c r="G17" s="12"/>
    </row>
    <row r="18" ht="22.75" customHeight="1" spans="1:7">
      <c r="A18" s="73"/>
      <c r="B18" s="76"/>
      <c r="C18" s="73" t="s">
        <v>158</v>
      </c>
      <c r="D18" s="75">
        <v>22649637.37</v>
      </c>
      <c r="E18" s="12"/>
      <c r="F18" s="12"/>
      <c r="G18" s="12"/>
    </row>
    <row r="19" ht="22.75" customHeight="1" spans="1:7">
      <c r="A19" s="73"/>
      <c r="B19" s="73"/>
      <c r="C19" s="73" t="s">
        <v>159</v>
      </c>
      <c r="D19" s="75"/>
      <c r="E19" s="12"/>
      <c r="F19" s="12"/>
      <c r="G19" s="12"/>
    </row>
    <row r="20" ht="22.75" customHeight="1" spans="1:7">
      <c r="A20" s="73"/>
      <c r="B20" s="73"/>
      <c r="C20" s="73" t="s">
        <v>160</v>
      </c>
      <c r="D20" s="75"/>
      <c r="E20" s="12"/>
      <c r="F20" s="12"/>
      <c r="G20" s="12"/>
    </row>
    <row r="21" ht="22.75" customHeight="1" spans="1:7">
      <c r="A21" s="73"/>
      <c r="B21" s="73"/>
      <c r="C21" s="73" t="s">
        <v>161</v>
      </c>
      <c r="D21" s="75"/>
      <c r="E21" s="12"/>
      <c r="F21" s="12"/>
      <c r="G21" s="12"/>
    </row>
    <row r="22" ht="22.75" customHeight="1" spans="1:7">
      <c r="A22" s="73"/>
      <c r="B22" s="73"/>
      <c r="C22" s="73" t="s">
        <v>162</v>
      </c>
      <c r="D22" s="75"/>
      <c r="E22" s="12"/>
      <c r="F22" s="12"/>
      <c r="G22" s="12"/>
    </row>
    <row r="23" ht="22.75" customHeight="1" spans="1:7">
      <c r="A23" s="73"/>
      <c r="B23" s="73"/>
      <c r="C23" s="73" t="s">
        <v>163</v>
      </c>
      <c r="D23" s="75"/>
      <c r="E23" s="12"/>
      <c r="F23" s="12"/>
      <c r="G23" s="12"/>
    </row>
    <row r="24" ht="22.75" customHeight="1" spans="1:7">
      <c r="A24" s="73"/>
      <c r="B24" s="73"/>
      <c r="C24" s="73" t="s">
        <v>164</v>
      </c>
      <c r="D24" s="75"/>
      <c r="E24" s="12"/>
      <c r="F24" s="12"/>
      <c r="G24" s="12"/>
    </row>
    <row r="25" ht="22.75" customHeight="1" spans="1:7">
      <c r="A25" s="73"/>
      <c r="B25" s="73"/>
      <c r="C25" s="73" t="s">
        <v>165</v>
      </c>
      <c r="D25" s="75"/>
      <c r="E25" s="12"/>
      <c r="F25" s="12"/>
      <c r="G25" s="12"/>
    </row>
    <row r="26" ht="22.75" customHeight="1" spans="1:7">
      <c r="A26" s="73"/>
      <c r="B26" s="73"/>
      <c r="C26" s="73" t="s">
        <v>166</v>
      </c>
      <c r="D26" s="75">
        <v>2846900</v>
      </c>
      <c r="E26" s="12"/>
      <c r="F26" s="12"/>
      <c r="G26" s="12"/>
    </row>
    <row r="27" ht="22.75" customHeight="1" spans="1:7">
      <c r="A27" s="73"/>
      <c r="B27" s="73"/>
      <c r="C27" s="73" t="s">
        <v>167</v>
      </c>
      <c r="D27" s="75"/>
      <c r="E27" s="12"/>
      <c r="F27" s="12"/>
      <c r="G27" s="12"/>
    </row>
    <row r="28" ht="22.75" customHeight="1" spans="1:7">
      <c r="A28" s="73"/>
      <c r="B28" s="73"/>
      <c r="C28" s="73" t="s">
        <v>168</v>
      </c>
      <c r="D28" s="75"/>
      <c r="E28" s="12"/>
      <c r="F28" s="12"/>
      <c r="G28" s="12"/>
    </row>
    <row r="29" ht="22.75" customHeight="1" spans="1:7">
      <c r="A29" s="73"/>
      <c r="B29" s="73"/>
      <c r="C29" s="73" t="s">
        <v>169</v>
      </c>
      <c r="D29" s="75"/>
      <c r="E29" s="12"/>
      <c r="F29" s="12"/>
      <c r="G29" s="12"/>
    </row>
    <row r="30" ht="22.75" customHeight="1" spans="1:7">
      <c r="A30" s="73"/>
      <c r="B30" s="73"/>
      <c r="C30" s="73" t="s">
        <v>170</v>
      </c>
      <c r="D30" s="75"/>
      <c r="E30" s="12"/>
      <c r="F30" s="12"/>
      <c r="G30" s="12"/>
    </row>
    <row r="31" ht="22.75" customHeight="1" spans="1:7">
      <c r="A31" s="73"/>
      <c r="B31" s="73"/>
      <c r="C31" s="73" t="s">
        <v>171</v>
      </c>
      <c r="D31" s="75">
        <v>54209977.26</v>
      </c>
      <c r="E31" s="12"/>
      <c r="F31" s="12"/>
      <c r="G31" s="12"/>
    </row>
    <row r="32" ht="22.75" customHeight="1" spans="1:7">
      <c r="A32" s="73"/>
      <c r="B32" s="73"/>
      <c r="C32" s="73" t="s">
        <v>172</v>
      </c>
      <c r="D32" s="75"/>
      <c r="E32" s="12"/>
      <c r="F32" s="12"/>
      <c r="G32" s="12"/>
    </row>
    <row r="33" ht="22.75" customHeight="1" spans="1:7">
      <c r="A33" s="73"/>
      <c r="B33" s="73"/>
      <c r="C33" s="73" t="s">
        <v>173</v>
      </c>
      <c r="D33" s="75"/>
      <c r="E33" s="12"/>
      <c r="F33" s="12"/>
      <c r="G33" s="12"/>
    </row>
    <row r="34" ht="22.75" customHeight="1" spans="1:7">
      <c r="A34" s="73"/>
      <c r="B34" s="73"/>
      <c r="C34" s="73" t="s">
        <v>174</v>
      </c>
      <c r="D34" s="75"/>
      <c r="E34" s="12"/>
      <c r="F34" s="12"/>
      <c r="G34" s="12"/>
    </row>
    <row r="35" ht="22.75" customHeight="1" spans="1:7">
      <c r="A35" s="73"/>
      <c r="B35" s="73"/>
      <c r="C35" s="73" t="s">
        <v>175</v>
      </c>
      <c r="D35" s="75"/>
      <c r="E35" s="12"/>
      <c r="F35" s="12"/>
      <c r="G35" s="12"/>
    </row>
    <row r="36" ht="22.75" customHeight="1" spans="1:7">
      <c r="A36" s="73"/>
      <c r="B36" s="73"/>
      <c r="C36" s="73" t="s">
        <v>176</v>
      </c>
      <c r="D36" s="74"/>
      <c r="E36" s="12"/>
      <c r="F36" s="12"/>
      <c r="G36" s="12"/>
    </row>
    <row r="37" ht="22.75" customHeight="1" spans="1:7">
      <c r="A37" s="70" t="s">
        <v>177</v>
      </c>
      <c r="B37" s="77">
        <f>B6</f>
        <v>80752965.22</v>
      </c>
      <c r="C37" s="70" t="s">
        <v>178</v>
      </c>
      <c r="D37" s="78">
        <f>D6</f>
        <v>80752965.22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22" sqref="G22"/>
    </sheetView>
  </sheetViews>
  <sheetFormatPr defaultColWidth="10" defaultRowHeight="13.5" outlineLevelRow="7"/>
  <cols>
    <col min="1" max="1" width="15.875" customWidth="1"/>
    <col min="2" max="2" width="15.125" customWidth="1"/>
    <col min="3" max="3" width="15.875" customWidth="1"/>
    <col min="4" max="4" width="14.25" customWidth="1"/>
    <col min="5" max="5" width="15.2" customWidth="1"/>
    <col min="6" max="6" width="14.75" customWidth="1"/>
    <col min="7" max="7" width="5" customWidth="1"/>
    <col min="8" max="8" width="14.625" customWidth="1"/>
    <col min="9" max="9" width="5.875" customWidth="1"/>
    <col min="10" max="10" width="6.5" customWidth="1"/>
    <col min="11" max="11" width="5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37</v>
      </c>
      <c r="K3" s="47"/>
    </row>
    <row r="4" ht="22.75" customHeight="1" spans="1:11">
      <c r="A4" s="70" t="s">
        <v>180</v>
      </c>
      <c r="B4" s="70" t="s">
        <v>118</v>
      </c>
      <c r="C4" s="70" t="s">
        <v>181</v>
      </c>
      <c r="D4" s="70"/>
      <c r="E4" s="70"/>
      <c r="F4" s="70" t="s">
        <v>182</v>
      </c>
      <c r="G4" s="70"/>
      <c r="H4" s="70"/>
      <c r="I4" s="70" t="s">
        <v>183</v>
      </c>
      <c r="J4" s="70"/>
      <c r="K4" s="70"/>
    </row>
    <row r="5" ht="22.75" customHeight="1" spans="1:11">
      <c r="A5" s="70"/>
      <c r="B5" s="70"/>
      <c r="C5" s="42" t="s">
        <v>118</v>
      </c>
      <c r="D5" s="42" t="s">
        <v>115</v>
      </c>
      <c r="E5" s="42" t="s">
        <v>116</v>
      </c>
      <c r="F5" s="42" t="s">
        <v>118</v>
      </c>
      <c r="G5" s="42" t="s">
        <v>115</v>
      </c>
      <c r="H5" s="42" t="s">
        <v>116</v>
      </c>
      <c r="I5" s="42" t="s">
        <v>118</v>
      </c>
      <c r="J5" s="42" t="s">
        <v>115</v>
      </c>
      <c r="K5" s="42" t="s">
        <v>116</v>
      </c>
    </row>
    <row r="6" ht="22.75" customHeight="1" spans="1:11">
      <c r="A6" s="43" t="s">
        <v>118</v>
      </c>
      <c r="B6" s="71">
        <f>B7+B8</f>
        <v>80752965.2169</v>
      </c>
      <c r="C6" s="71">
        <f>SUM(D6:E6)</f>
        <v>26542987.9569</v>
      </c>
      <c r="D6" s="71">
        <f>SUM(D7:D8)</f>
        <v>7808287.9569</v>
      </c>
      <c r="E6" s="71">
        <f>SUM(E7:E8)</f>
        <v>18734700</v>
      </c>
      <c r="F6" s="71">
        <v>54209977.26</v>
      </c>
      <c r="G6" s="71"/>
      <c r="H6" s="71">
        <v>54209977.26</v>
      </c>
      <c r="I6" s="71"/>
      <c r="J6" s="71"/>
      <c r="K6" s="71"/>
    </row>
    <row r="7" ht="22.75" customHeight="1" spans="1:11">
      <c r="A7" s="15" t="s">
        <v>184</v>
      </c>
      <c r="B7" s="71">
        <f>C7+F7</f>
        <v>76745734.7</v>
      </c>
      <c r="C7" s="71">
        <f>SUM(D7:E7)</f>
        <v>22535757.44</v>
      </c>
      <c r="D7" s="72">
        <v>5761057.44</v>
      </c>
      <c r="E7" s="72">
        <v>16774700</v>
      </c>
      <c r="F7" s="72">
        <v>54209977.26</v>
      </c>
      <c r="G7" s="72"/>
      <c r="H7" s="72">
        <v>54209977.26</v>
      </c>
      <c r="I7" s="72"/>
      <c r="J7" s="72"/>
      <c r="K7" s="72"/>
    </row>
    <row r="8" ht="22.75" customHeight="1" spans="1:11">
      <c r="A8" s="15" t="s">
        <v>185</v>
      </c>
      <c r="B8" s="71">
        <f>SUM(C8)</f>
        <v>4007230.5169</v>
      </c>
      <c r="C8" s="71">
        <f>SUM(D8:E8)</f>
        <v>4007230.5169</v>
      </c>
      <c r="D8" s="72">
        <v>2047230.5169</v>
      </c>
      <c r="E8" s="72">
        <v>1960000</v>
      </c>
      <c r="F8" s="72"/>
      <c r="G8" s="72"/>
      <c r="H8" s="72"/>
      <c r="I8" s="72"/>
      <c r="J8" s="72"/>
      <c r="K8" s="7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27" sqref="C27"/>
    </sheetView>
  </sheetViews>
  <sheetFormatPr defaultColWidth="10" defaultRowHeight="13.5" outlineLevelCol="4"/>
  <cols>
    <col min="1" max="1" width="7.375" customWidth="1"/>
    <col min="2" max="2" width="28.875" customWidth="1"/>
    <col min="3" max="3" width="16.125" customWidth="1"/>
    <col min="4" max="4" width="15.25" customWidth="1"/>
    <col min="5" max="5" width="12" customWidth="1"/>
  </cols>
  <sheetData>
    <row r="1" ht="14.3" customHeight="1" spans="1:1">
      <c r="A1" s="62"/>
    </row>
    <row r="2" ht="36.9" customHeight="1" spans="1:5">
      <c r="A2" s="11" t="s">
        <v>186</v>
      </c>
      <c r="B2" s="11"/>
      <c r="C2" s="11"/>
      <c r="D2" s="11"/>
      <c r="E2" s="11"/>
    </row>
    <row r="3" ht="21.85" customHeight="1" spans="1:5">
      <c r="A3" s="12"/>
      <c r="B3" s="12"/>
      <c r="C3" s="47" t="s">
        <v>37</v>
      </c>
      <c r="D3" s="47"/>
      <c r="E3" s="47"/>
    </row>
    <row r="4" ht="30" customHeight="1" spans="1:5">
      <c r="A4" s="48" t="s">
        <v>113</v>
      </c>
      <c r="B4" s="48"/>
      <c r="C4" s="48" t="s">
        <v>181</v>
      </c>
      <c r="D4" s="48"/>
      <c r="E4" s="48"/>
    </row>
    <row r="5" ht="30" customHeight="1" spans="1:5">
      <c r="A5" s="63" t="s">
        <v>187</v>
      </c>
      <c r="B5" s="63" t="s">
        <v>188</v>
      </c>
      <c r="C5" s="64" t="s">
        <v>118</v>
      </c>
      <c r="D5" s="63" t="s">
        <v>115</v>
      </c>
      <c r="E5" s="63" t="s">
        <v>116</v>
      </c>
    </row>
    <row r="6" ht="30" customHeight="1" spans="1:5">
      <c r="A6" s="65"/>
      <c r="B6" s="66" t="s">
        <v>118</v>
      </c>
      <c r="C6" s="48">
        <f t="shared" ref="C6:C25" si="0">D6+E6</f>
        <v>26542987.96</v>
      </c>
      <c r="D6" s="48">
        <f>D7+D14+D22+D18+D26</f>
        <v>7808287.96</v>
      </c>
      <c r="E6" s="48">
        <f>E7+E14+E22+E18+E26</f>
        <v>18734700</v>
      </c>
    </row>
    <row r="7" ht="30" customHeight="1" spans="1:5">
      <c r="A7" s="52" t="s">
        <v>189</v>
      </c>
      <c r="B7" s="67" t="s">
        <v>190</v>
      </c>
      <c r="C7" s="48">
        <f t="shared" si="0"/>
        <v>624840.26</v>
      </c>
      <c r="D7" s="48">
        <f>D8+D12</f>
        <v>624840.26</v>
      </c>
      <c r="E7" s="48"/>
    </row>
    <row r="8" ht="30" customHeight="1" spans="1:5">
      <c r="A8" s="52" t="s">
        <v>191</v>
      </c>
      <c r="B8" s="67" t="s">
        <v>192</v>
      </c>
      <c r="C8" s="48">
        <f t="shared" si="0"/>
        <v>581331.68</v>
      </c>
      <c r="D8" s="28">
        <f>D9+D10+D11</f>
        <v>581331.68</v>
      </c>
      <c r="E8" s="28"/>
    </row>
    <row r="9" ht="30" customHeight="1" spans="1:5">
      <c r="A9" s="52" t="s">
        <v>193</v>
      </c>
      <c r="B9" s="52" t="s">
        <v>192</v>
      </c>
      <c r="C9" s="48">
        <f t="shared" si="0"/>
        <v>76490</v>
      </c>
      <c r="D9" s="48">
        <v>76490</v>
      </c>
      <c r="E9" s="48"/>
    </row>
    <row r="10" ht="30" customHeight="1" spans="1:5">
      <c r="A10" s="52" t="s">
        <v>194</v>
      </c>
      <c r="B10" s="52" t="s">
        <v>195</v>
      </c>
      <c r="C10" s="48">
        <f t="shared" si="0"/>
        <v>5250</v>
      </c>
      <c r="D10" s="48">
        <v>5250</v>
      </c>
      <c r="E10" s="48"/>
    </row>
    <row r="11" ht="30" customHeight="1" spans="1:5">
      <c r="A11" s="52" t="s">
        <v>196</v>
      </c>
      <c r="B11" s="52" t="s">
        <v>197</v>
      </c>
      <c r="C11" s="48">
        <f t="shared" si="0"/>
        <v>499591.68</v>
      </c>
      <c r="D11" s="48">
        <v>499591.68</v>
      </c>
      <c r="E11" s="48"/>
    </row>
    <row r="12" ht="30" customHeight="1" spans="1:5">
      <c r="A12" s="52" t="s">
        <v>198</v>
      </c>
      <c r="B12" s="52" t="s">
        <v>199</v>
      </c>
      <c r="C12" s="68">
        <f t="shared" si="0"/>
        <v>43508.58</v>
      </c>
      <c r="D12" s="68">
        <f>D13</f>
        <v>43508.58</v>
      </c>
      <c r="E12" s="68"/>
    </row>
    <row r="13" ht="30" customHeight="1" spans="1:5">
      <c r="A13" s="52" t="s">
        <v>200</v>
      </c>
      <c r="B13" s="52" t="s">
        <v>199</v>
      </c>
      <c r="C13" s="68">
        <f t="shared" si="0"/>
        <v>43508.58</v>
      </c>
      <c r="D13" s="68">
        <v>43508.58</v>
      </c>
      <c r="E13" s="68"/>
    </row>
    <row r="14" ht="30" customHeight="1" spans="1:5">
      <c r="A14" s="52" t="s">
        <v>201</v>
      </c>
      <c r="B14" s="52" t="s">
        <v>202</v>
      </c>
      <c r="C14" s="68">
        <f t="shared" si="0"/>
        <v>421610.33</v>
      </c>
      <c r="D14" s="68">
        <f>D15</f>
        <v>421610.33</v>
      </c>
      <c r="E14" s="68"/>
    </row>
    <row r="15" ht="30" customHeight="1" spans="1:5">
      <c r="A15" s="52">
        <v>21011</v>
      </c>
      <c r="B15" s="52" t="s">
        <v>203</v>
      </c>
      <c r="C15" s="68">
        <f t="shared" si="0"/>
        <v>421610.33</v>
      </c>
      <c r="D15" s="68">
        <f>D16+D17</f>
        <v>421610.33</v>
      </c>
      <c r="E15" s="68"/>
    </row>
    <row r="16" ht="30" customHeight="1" spans="1:5">
      <c r="A16" s="52">
        <v>2101101</v>
      </c>
      <c r="B16" s="52" t="s">
        <v>204</v>
      </c>
      <c r="C16" s="68">
        <f t="shared" si="0"/>
        <v>310929.8</v>
      </c>
      <c r="D16" s="68">
        <v>310929.8</v>
      </c>
      <c r="E16" s="68"/>
    </row>
    <row r="17" ht="30" customHeight="1" spans="1:5">
      <c r="A17" s="52">
        <v>2101102</v>
      </c>
      <c r="B17" s="52" t="s">
        <v>205</v>
      </c>
      <c r="C17" s="68">
        <f t="shared" si="0"/>
        <v>110680.53</v>
      </c>
      <c r="D17" s="68">
        <v>110680.53</v>
      </c>
      <c r="E17" s="68"/>
    </row>
    <row r="18" ht="30" customHeight="1" spans="1:5">
      <c r="A18" s="52">
        <v>212</v>
      </c>
      <c r="B18" s="52" t="s">
        <v>206</v>
      </c>
      <c r="C18" s="68">
        <f t="shared" si="0"/>
        <v>22649637.37</v>
      </c>
      <c r="D18" s="68">
        <f>D19</f>
        <v>6761837.37</v>
      </c>
      <c r="E18" s="68">
        <f>E19</f>
        <v>15887800</v>
      </c>
    </row>
    <row r="19" ht="30" customHeight="1" spans="1:5">
      <c r="A19" s="52">
        <v>21201</v>
      </c>
      <c r="B19" s="52" t="s">
        <v>207</v>
      </c>
      <c r="C19" s="68">
        <f t="shared" si="0"/>
        <v>22649637.37</v>
      </c>
      <c r="D19" s="68">
        <f>D20+D21</f>
        <v>6761837.37</v>
      </c>
      <c r="E19" s="68">
        <f>E20+E21</f>
        <v>15887800</v>
      </c>
    </row>
    <row r="20" ht="30" customHeight="1" spans="1:5">
      <c r="A20" s="52">
        <v>2120101</v>
      </c>
      <c r="B20" s="52" t="s">
        <v>207</v>
      </c>
      <c r="C20" s="68">
        <f t="shared" si="0"/>
        <v>20907544.44</v>
      </c>
      <c r="D20" s="68">
        <v>5019744.44</v>
      </c>
      <c r="E20" s="69">
        <v>15887800</v>
      </c>
    </row>
    <row r="21" ht="30" customHeight="1" spans="1:5">
      <c r="A21" s="52">
        <v>2120102</v>
      </c>
      <c r="B21" s="52" t="s">
        <v>208</v>
      </c>
      <c r="C21" s="68">
        <f t="shared" si="0"/>
        <v>1742092.93</v>
      </c>
      <c r="D21" s="68">
        <v>1742092.93</v>
      </c>
      <c r="E21" s="68"/>
    </row>
    <row r="22" ht="30" customHeight="1" spans="1:5">
      <c r="A22" s="52">
        <v>221</v>
      </c>
      <c r="B22" s="52" t="s">
        <v>209</v>
      </c>
      <c r="C22" s="68">
        <f t="shared" si="0"/>
        <v>2846900</v>
      </c>
      <c r="D22" s="68">
        <f>D23</f>
        <v>0</v>
      </c>
      <c r="E22" s="68">
        <f>E23</f>
        <v>2846900</v>
      </c>
    </row>
    <row r="23" ht="30" customHeight="1" spans="1:5">
      <c r="A23" s="52">
        <v>22101</v>
      </c>
      <c r="B23" s="52" t="s">
        <v>210</v>
      </c>
      <c r="C23" s="68">
        <f t="shared" si="0"/>
        <v>2846900</v>
      </c>
      <c r="D23" s="68">
        <f>D24+D25</f>
        <v>0</v>
      </c>
      <c r="E23" s="68">
        <f>E24+E25</f>
        <v>2846900</v>
      </c>
    </row>
    <row r="24" ht="30" customHeight="1" spans="1:5">
      <c r="A24" s="52">
        <v>2210105</v>
      </c>
      <c r="B24" s="52" t="s">
        <v>211</v>
      </c>
      <c r="C24" s="68">
        <f t="shared" si="0"/>
        <v>886900</v>
      </c>
      <c r="D24" s="68"/>
      <c r="E24" s="68">
        <v>886900</v>
      </c>
    </row>
    <row r="25" ht="30" customHeight="1" spans="1:5">
      <c r="A25" s="52">
        <v>2210107</v>
      </c>
      <c r="B25" s="52" t="s">
        <v>212</v>
      </c>
      <c r="C25" s="68">
        <f t="shared" si="0"/>
        <v>1960000</v>
      </c>
      <c r="D25" s="68"/>
      <c r="E25" s="68">
        <v>1960000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E10" sqref="E10"/>
    </sheetView>
  </sheetViews>
  <sheetFormatPr defaultColWidth="10" defaultRowHeight="13.5" outlineLevelCol="4"/>
  <cols>
    <col min="1" max="1" width="9.75" customWidth="1"/>
    <col min="2" max="2" width="23.75" customWidth="1"/>
    <col min="3" max="3" width="19.625" customWidth="1"/>
    <col min="4" max="4" width="19.875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213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37</v>
      </c>
    </row>
    <row r="4" ht="22.75" customHeight="1" spans="1:5">
      <c r="A4" s="48" t="s">
        <v>214</v>
      </c>
      <c r="B4" s="48"/>
      <c r="C4" s="48" t="s">
        <v>215</v>
      </c>
      <c r="D4" s="48"/>
      <c r="E4" s="48"/>
    </row>
    <row r="5" ht="22.75" customHeight="1" spans="1:5">
      <c r="A5" s="48" t="s">
        <v>187</v>
      </c>
      <c r="B5" s="48" t="s">
        <v>188</v>
      </c>
      <c r="C5" s="48" t="s">
        <v>118</v>
      </c>
      <c r="D5" s="48" t="s">
        <v>216</v>
      </c>
      <c r="E5" s="48" t="s">
        <v>217</v>
      </c>
    </row>
    <row r="6" ht="28.5" customHeight="1" spans="1:5">
      <c r="A6" s="49"/>
      <c r="B6" s="50" t="s">
        <v>118</v>
      </c>
      <c r="C6" s="51">
        <f t="shared" ref="C6:C11" si="0">SUM(D6+E6)</f>
        <v>7808287.96</v>
      </c>
      <c r="D6" s="51">
        <f>SUM(D7+D16+D28)</f>
        <v>7207489.65</v>
      </c>
      <c r="E6" s="51">
        <f>SUM(E7+E16+E28)</f>
        <v>600798.31</v>
      </c>
    </row>
    <row r="7" ht="28.5" customHeight="1" spans="1:5">
      <c r="A7" s="52" t="s">
        <v>218</v>
      </c>
      <c r="B7" s="52" t="s">
        <v>219</v>
      </c>
      <c r="C7" s="51">
        <f t="shared" si="0"/>
        <v>7125749.65</v>
      </c>
      <c r="D7" s="31">
        <f>SUM(D8:D15)</f>
        <v>7125749.65</v>
      </c>
      <c r="E7" s="31">
        <v>0</v>
      </c>
    </row>
    <row r="8" ht="28.5" customHeight="1" spans="1:5">
      <c r="A8" s="53" t="s">
        <v>220</v>
      </c>
      <c r="B8" s="53" t="s">
        <v>221</v>
      </c>
      <c r="C8" s="51">
        <f t="shared" si="0"/>
        <v>2660403.6</v>
      </c>
      <c r="D8" s="31">
        <v>2660403.6</v>
      </c>
      <c r="E8" s="31"/>
    </row>
    <row r="9" ht="28.5" customHeight="1" spans="1:5">
      <c r="A9" s="53" t="s">
        <v>222</v>
      </c>
      <c r="B9" s="53" t="s">
        <v>223</v>
      </c>
      <c r="C9" s="51">
        <f t="shared" si="0"/>
        <v>871706.86</v>
      </c>
      <c r="D9" s="31">
        <v>871706.86</v>
      </c>
      <c r="E9" s="31"/>
    </row>
    <row r="10" ht="28.5" customHeight="1" spans="1:5">
      <c r="A10" s="53" t="s">
        <v>224</v>
      </c>
      <c r="B10" s="53" t="s">
        <v>225</v>
      </c>
      <c r="C10" s="51">
        <f t="shared" si="0"/>
        <v>1349094.6</v>
      </c>
      <c r="D10" s="31">
        <v>1349094.6</v>
      </c>
      <c r="E10" s="31"/>
    </row>
    <row r="11" ht="28.5" customHeight="1" spans="1:5">
      <c r="A11" s="53"/>
      <c r="B11" s="53" t="s">
        <v>226</v>
      </c>
      <c r="C11" s="51">
        <f t="shared" si="0"/>
        <v>1235200</v>
      </c>
      <c r="D11" s="31">
        <v>1235200</v>
      </c>
      <c r="E11" s="31"/>
    </row>
    <row r="12" ht="28.5" customHeight="1" spans="1:5">
      <c r="A12" s="53"/>
      <c r="B12" s="53" t="s">
        <v>227</v>
      </c>
      <c r="C12" s="51">
        <f t="shared" ref="C12:C30" si="1">SUM(D12+E12)</f>
        <v>44634</v>
      </c>
      <c r="D12" s="31">
        <v>44634</v>
      </c>
      <c r="E12" s="31"/>
    </row>
    <row r="13" ht="28.5" customHeight="1" spans="1:5">
      <c r="A13" s="53" t="s">
        <v>228</v>
      </c>
      <c r="B13" s="54" t="s">
        <v>229</v>
      </c>
      <c r="C13" s="51">
        <f t="shared" si="1"/>
        <v>499591.68</v>
      </c>
      <c r="D13" s="31">
        <v>499591.68</v>
      </c>
      <c r="E13" s="31"/>
    </row>
    <row r="14" ht="28.5" customHeight="1" spans="1:5">
      <c r="A14" s="53" t="s">
        <v>230</v>
      </c>
      <c r="B14" s="54" t="s">
        <v>231</v>
      </c>
      <c r="C14" s="51">
        <f t="shared" si="1"/>
        <v>421610.33</v>
      </c>
      <c r="D14" s="31">
        <v>421610.33</v>
      </c>
      <c r="E14" s="31"/>
    </row>
    <row r="15" ht="28.5" customHeight="1" spans="1:5">
      <c r="A15" s="53" t="s">
        <v>232</v>
      </c>
      <c r="B15" s="54" t="s">
        <v>233</v>
      </c>
      <c r="C15" s="51">
        <f t="shared" si="1"/>
        <v>43508.58</v>
      </c>
      <c r="D15" s="31">
        <v>43508.58</v>
      </c>
      <c r="E15" s="31"/>
    </row>
    <row r="16" ht="28.5" customHeight="1" spans="1:5">
      <c r="A16" s="52" t="s">
        <v>234</v>
      </c>
      <c r="B16" s="55" t="s">
        <v>235</v>
      </c>
      <c r="C16" s="51">
        <f t="shared" si="1"/>
        <v>600798.31</v>
      </c>
      <c r="D16" s="31"/>
      <c r="E16" s="31">
        <f>SUM(E17:E27)</f>
        <v>600798.31</v>
      </c>
    </row>
    <row r="17" ht="28.5" customHeight="1" spans="1:5">
      <c r="A17" s="53" t="s">
        <v>236</v>
      </c>
      <c r="B17" s="56" t="s">
        <v>237</v>
      </c>
      <c r="C17" s="51">
        <f t="shared" si="1"/>
        <v>67300</v>
      </c>
      <c r="D17" s="31"/>
      <c r="E17" s="31">
        <v>67300</v>
      </c>
    </row>
    <row r="18" ht="28.5" customHeight="1" spans="1:5">
      <c r="A18" s="53" t="s">
        <v>238</v>
      </c>
      <c r="B18" s="56" t="s">
        <v>239</v>
      </c>
      <c r="C18" s="51">
        <f t="shared" si="1"/>
        <v>60000</v>
      </c>
      <c r="D18" s="31"/>
      <c r="E18" s="31">
        <v>60000</v>
      </c>
    </row>
    <row r="19" ht="28.5" customHeight="1" spans="1:5">
      <c r="A19" s="53" t="s">
        <v>240</v>
      </c>
      <c r="B19" s="56" t="s">
        <v>241</v>
      </c>
      <c r="C19" s="51">
        <f t="shared" si="1"/>
        <v>18000</v>
      </c>
      <c r="D19" s="31"/>
      <c r="E19" s="31">
        <v>18000</v>
      </c>
    </row>
    <row r="20" ht="28.5" customHeight="1" spans="1:5">
      <c r="A20" s="53" t="s">
        <v>242</v>
      </c>
      <c r="B20" s="56" t="s">
        <v>243</v>
      </c>
      <c r="C20" s="51">
        <f t="shared" si="1"/>
        <v>43000</v>
      </c>
      <c r="D20" s="31"/>
      <c r="E20" s="31">
        <v>43000</v>
      </c>
    </row>
    <row r="21" ht="28.5" customHeight="1" spans="1:5">
      <c r="A21" s="53" t="s">
        <v>244</v>
      </c>
      <c r="B21" s="56" t="s">
        <v>245</v>
      </c>
      <c r="C21" s="51">
        <f t="shared" si="1"/>
        <v>72000</v>
      </c>
      <c r="D21" s="31"/>
      <c r="E21" s="31">
        <v>72000</v>
      </c>
    </row>
    <row r="22" ht="28.5" customHeight="1" spans="1:5">
      <c r="A22" s="53" t="s">
        <v>246</v>
      </c>
      <c r="B22" s="56" t="s">
        <v>247</v>
      </c>
      <c r="C22" s="51">
        <f t="shared" si="1"/>
        <v>20000</v>
      </c>
      <c r="D22" s="31"/>
      <c r="E22" s="31">
        <v>20000</v>
      </c>
    </row>
    <row r="23" ht="28.5" customHeight="1" spans="1:5">
      <c r="A23" s="53" t="s">
        <v>248</v>
      </c>
      <c r="B23" s="56" t="s">
        <v>249</v>
      </c>
      <c r="C23" s="51">
        <f t="shared" si="1"/>
        <v>12700</v>
      </c>
      <c r="D23" s="31"/>
      <c r="E23" s="31">
        <v>12700</v>
      </c>
    </row>
    <row r="24" ht="28.5" customHeight="1" spans="1:5">
      <c r="A24" s="53">
        <v>30211</v>
      </c>
      <c r="B24" s="56" t="s">
        <v>250</v>
      </c>
      <c r="C24" s="51">
        <f t="shared" si="1"/>
        <v>27000</v>
      </c>
      <c r="D24" s="31"/>
      <c r="E24" s="31">
        <v>27000</v>
      </c>
    </row>
    <row r="25" ht="28.5" customHeight="1" spans="1:5">
      <c r="A25" s="53">
        <v>20228</v>
      </c>
      <c r="B25" s="56" t="s">
        <v>251</v>
      </c>
      <c r="C25" s="51">
        <f t="shared" si="1"/>
        <v>90374.38</v>
      </c>
      <c r="D25" s="31"/>
      <c r="E25" s="31">
        <v>90374.38</v>
      </c>
    </row>
    <row r="26" ht="28.5" customHeight="1" spans="1:5">
      <c r="A26" s="53">
        <v>30229</v>
      </c>
      <c r="B26" s="56" t="s">
        <v>252</v>
      </c>
      <c r="C26" s="51">
        <f t="shared" si="1"/>
        <v>78223.93</v>
      </c>
      <c r="D26" s="31"/>
      <c r="E26" s="31">
        <v>78223.93</v>
      </c>
    </row>
    <row r="27" ht="28.5" customHeight="1" spans="1:5">
      <c r="A27" s="53">
        <v>30229</v>
      </c>
      <c r="B27" s="56" t="s">
        <v>253</v>
      </c>
      <c r="C27" s="51">
        <f t="shared" si="1"/>
        <v>112200</v>
      </c>
      <c r="D27" s="31"/>
      <c r="E27" s="31">
        <v>112200</v>
      </c>
    </row>
    <row r="28" ht="28.5" customHeight="1" spans="1:5">
      <c r="A28" s="57">
        <v>303</v>
      </c>
      <c r="B28" s="58" t="s">
        <v>254</v>
      </c>
      <c r="C28" s="51">
        <f t="shared" si="1"/>
        <v>81740</v>
      </c>
      <c r="D28" s="31">
        <f>SUM(D29:D30)</f>
        <v>81740</v>
      </c>
      <c r="E28" s="31"/>
    </row>
    <row r="29" ht="28.5" customHeight="1" spans="1:5">
      <c r="A29" s="59">
        <v>30305</v>
      </c>
      <c r="B29" s="54" t="s">
        <v>255</v>
      </c>
      <c r="C29" s="51">
        <f t="shared" si="1"/>
        <v>51240</v>
      </c>
      <c r="D29" s="31">
        <v>51240</v>
      </c>
      <c r="E29" s="31"/>
    </row>
    <row r="30" ht="28.5" customHeight="1" spans="1:5">
      <c r="A30" s="59">
        <v>30399</v>
      </c>
      <c r="B30" s="54" t="s">
        <v>256</v>
      </c>
      <c r="C30" s="51">
        <f t="shared" si="1"/>
        <v>30500</v>
      </c>
      <c r="D30" s="31">
        <v>30500</v>
      </c>
      <c r="E30" s="31"/>
    </row>
    <row r="31" ht="28.5" customHeight="1" spans="1:5">
      <c r="A31" s="60"/>
      <c r="B31" s="60"/>
      <c r="C31" s="60"/>
      <c r="D31" s="60"/>
      <c r="E31" s="60"/>
    </row>
    <row r="32" ht="28.5" customHeight="1" spans="1:5">
      <c r="A32" s="61"/>
      <c r="B32" s="61"/>
      <c r="C32" s="61"/>
      <c r="D32" s="61"/>
      <c r="E32" s="6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8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:A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257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42" t="s">
        <v>180</v>
      </c>
      <c r="B4" s="42" t="s">
        <v>258</v>
      </c>
      <c r="C4" s="42"/>
      <c r="D4" s="42"/>
      <c r="E4" s="42"/>
      <c r="F4" s="42"/>
      <c r="G4" s="42" t="s">
        <v>259</v>
      </c>
      <c r="H4" s="42" t="s">
        <v>260</v>
      </c>
    </row>
    <row r="5" ht="22.75" customHeight="1" spans="1:8">
      <c r="A5" s="42"/>
      <c r="B5" s="42" t="s">
        <v>118</v>
      </c>
      <c r="C5" s="42" t="s">
        <v>261</v>
      </c>
      <c r="D5" s="42" t="s">
        <v>262</v>
      </c>
      <c r="E5" s="42" t="s">
        <v>263</v>
      </c>
      <c r="F5" s="42"/>
      <c r="G5" s="42"/>
      <c r="H5" s="42"/>
    </row>
    <row r="6" ht="22.75" customHeight="1" spans="1:8">
      <c r="A6" s="42"/>
      <c r="B6" s="42"/>
      <c r="C6" s="42"/>
      <c r="D6" s="42"/>
      <c r="E6" s="42" t="s">
        <v>264</v>
      </c>
      <c r="F6" s="42" t="s">
        <v>265</v>
      </c>
      <c r="G6" s="42"/>
      <c r="H6" s="42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15" t="s">
        <v>184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 t="s">
        <v>185</v>
      </c>
      <c r="B9" s="45"/>
      <c r="C9" s="45"/>
      <c r="D9" s="45"/>
      <c r="E9" s="45"/>
      <c r="F9" s="45"/>
      <c r="G9" s="45"/>
      <c r="H9" s="4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9" sqref="J9"/>
    </sheetView>
  </sheetViews>
  <sheetFormatPr defaultColWidth="10" defaultRowHeight="15"/>
  <cols>
    <col min="1" max="1" width="9.76666666666667" customWidth="1"/>
    <col min="2" max="2" width="12" style="19" customWidth="1"/>
    <col min="3" max="3" width="21.5" style="19" customWidth="1"/>
    <col min="4" max="4" width="15" customWidth="1"/>
    <col min="5" max="5" width="13.375" customWidth="1"/>
    <col min="6" max="6" width="10.1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266</v>
      </c>
      <c r="B2" s="21"/>
      <c r="C2" s="21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267</v>
      </c>
      <c r="B4" s="29" t="s">
        <v>268</v>
      </c>
      <c r="C4" s="30" t="s">
        <v>269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1">
        <f>D6</f>
        <v>600798.31</v>
      </c>
      <c r="E5" s="31">
        <f>E6</f>
        <v>600798.31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234</v>
      </c>
      <c r="C6" s="36" t="s">
        <v>235</v>
      </c>
      <c r="D6" s="31">
        <f>SUM(D7:D17)</f>
        <v>600798.31</v>
      </c>
      <c r="E6" s="31">
        <f>SUM(E7:E17)</f>
        <v>600798.31</v>
      </c>
      <c r="F6" s="17"/>
    </row>
    <row r="7" ht="28" customHeight="1" spans="1:6">
      <c r="A7" s="34">
        <v>2</v>
      </c>
      <c r="B7" s="32" t="s">
        <v>236</v>
      </c>
      <c r="C7" s="32" t="s">
        <v>237</v>
      </c>
      <c r="D7" s="31">
        <f>E7+F7</f>
        <v>67300</v>
      </c>
      <c r="E7" s="31">
        <v>67300</v>
      </c>
      <c r="F7" s="17"/>
    </row>
    <row r="8" ht="28" customHeight="1" spans="1:6">
      <c r="A8" s="34">
        <v>3</v>
      </c>
      <c r="B8" s="32" t="s">
        <v>238</v>
      </c>
      <c r="C8" s="32" t="s">
        <v>239</v>
      </c>
      <c r="D8" s="31">
        <f t="shared" ref="D8:D17" si="0">E8+F8</f>
        <v>60000</v>
      </c>
      <c r="E8" s="31">
        <v>60000</v>
      </c>
      <c r="F8" s="17"/>
    </row>
    <row r="9" ht="28" customHeight="1" spans="1:6">
      <c r="A9" s="34">
        <v>4</v>
      </c>
      <c r="B9" s="32" t="s">
        <v>240</v>
      </c>
      <c r="C9" s="32" t="s">
        <v>241</v>
      </c>
      <c r="D9" s="31">
        <f t="shared" si="0"/>
        <v>18000</v>
      </c>
      <c r="E9" s="31">
        <v>18000</v>
      </c>
      <c r="F9" s="17"/>
    </row>
    <row r="10" ht="28" customHeight="1" spans="1:6">
      <c r="A10" s="34">
        <v>5</v>
      </c>
      <c r="B10" s="32" t="s">
        <v>242</v>
      </c>
      <c r="C10" s="32" t="s">
        <v>243</v>
      </c>
      <c r="D10" s="31">
        <f t="shared" si="0"/>
        <v>43000</v>
      </c>
      <c r="E10" s="31">
        <v>43000</v>
      </c>
      <c r="F10" s="17"/>
    </row>
    <row r="11" ht="28" customHeight="1" spans="1:6">
      <c r="A11" s="34">
        <v>6</v>
      </c>
      <c r="B11" s="32" t="s">
        <v>244</v>
      </c>
      <c r="C11" s="32" t="s">
        <v>245</v>
      </c>
      <c r="D11" s="31">
        <f t="shared" si="0"/>
        <v>72000</v>
      </c>
      <c r="E11" s="31">
        <v>72000</v>
      </c>
      <c r="F11" s="17"/>
    </row>
    <row r="12" ht="28" customHeight="1" spans="1:6">
      <c r="A12" s="34">
        <v>7</v>
      </c>
      <c r="B12" s="32" t="s">
        <v>246</v>
      </c>
      <c r="C12" s="32" t="s">
        <v>247</v>
      </c>
      <c r="D12" s="31">
        <f t="shared" si="0"/>
        <v>20000</v>
      </c>
      <c r="E12" s="31">
        <v>20000</v>
      </c>
      <c r="F12" s="17"/>
    </row>
    <row r="13" ht="28" customHeight="1" spans="1:6">
      <c r="A13" s="34">
        <v>8</v>
      </c>
      <c r="B13" s="32" t="s">
        <v>248</v>
      </c>
      <c r="C13" s="32" t="s">
        <v>249</v>
      </c>
      <c r="D13" s="31">
        <f t="shared" si="0"/>
        <v>12700</v>
      </c>
      <c r="E13" s="31">
        <v>12700</v>
      </c>
      <c r="F13" s="17"/>
    </row>
    <row r="14" ht="28" customHeight="1" spans="1:6">
      <c r="A14" s="34">
        <v>9</v>
      </c>
      <c r="B14" s="37">
        <v>30211</v>
      </c>
      <c r="C14" s="32" t="s">
        <v>250</v>
      </c>
      <c r="D14" s="31">
        <f t="shared" si="0"/>
        <v>27000</v>
      </c>
      <c r="E14" s="31">
        <v>27000</v>
      </c>
      <c r="F14" s="17"/>
    </row>
    <row r="15" ht="28" customHeight="1" spans="1:6">
      <c r="A15" s="34">
        <v>10</v>
      </c>
      <c r="B15" s="37">
        <v>20228</v>
      </c>
      <c r="C15" s="32" t="s">
        <v>251</v>
      </c>
      <c r="D15" s="31">
        <f t="shared" si="0"/>
        <v>90374.38</v>
      </c>
      <c r="E15" s="31">
        <v>90374.38</v>
      </c>
      <c r="F15" s="17"/>
    </row>
    <row r="16" ht="28" customHeight="1" spans="1:6">
      <c r="A16" s="34">
        <v>11</v>
      </c>
      <c r="B16" s="37">
        <v>30229</v>
      </c>
      <c r="C16" s="32" t="s">
        <v>252</v>
      </c>
      <c r="D16" s="31">
        <f t="shared" si="0"/>
        <v>78223.93</v>
      </c>
      <c r="E16" s="31">
        <v>78223.93</v>
      </c>
      <c r="F16" s="17"/>
    </row>
    <row r="17" ht="28" customHeight="1" spans="1:6">
      <c r="A17" s="34">
        <v>12</v>
      </c>
      <c r="B17" s="37">
        <v>30229</v>
      </c>
      <c r="C17" s="32" t="s">
        <v>270</v>
      </c>
      <c r="D17" s="31">
        <f t="shared" si="0"/>
        <v>112200</v>
      </c>
      <c r="E17" s="31">
        <v>112200</v>
      </c>
      <c r="F17" s="17"/>
    </row>
    <row r="18" ht="28" customHeight="1" spans="1:6">
      <c r="A18" s="17"/>
      <c r="B18" s="38"/>
      <c r="C18" s="39"/>
      <c r="D18" s="17"/>
      <c r="E18" s="17"/>
      <c r="F18" s="17"/>
    </row>
    <row r="19" ht="28" customHeight="1" spans="1:6">
      <c r="A19" s="17"/>
      <c r="B19" s="38"/>
      <c r="C19" s="39"/>
      <c r="D19" s="17"/>
      <c r="E19" s="17"/>
      <c r="F19" s="17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showGridLines="0" showZeros="0" workbookViewId="0">
      <selection activeCell="L3" sqref="L3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5" width="8" style="19"/>
    <col min="16" max="16384" width="7.875" style="18"/>
  </cols>
  <sheetData>
    <row r="1" ht="15" customHeight="1" spans="1:15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ht="32.25" customHeight="1" spans="1:15">
      <c r="A2" s="21" t="s">
        <v>271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15" customHeight="1" spans="1:15">
      <c r="A3" s="18"/>
      <c r="B3" s="18"/>
      <c r="C3" s="22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ht="25.5" customHeight="1" spans="1:15">
      <c r="A4" s="23" t="s">
        <v>272</v>
      </c>
      <c r="B4" s="23"/>
      <c r="C4" s="24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ht="25.5" customHeight="1" spans="1:15">
      <c r="A5" s="23" t="s">
        <v>273</v>
      </c>
      <c r="B5" s="23" t="s">
        <v>274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="18" customFormat="1" ht="25.5" customHeight="1" spans="1:3">
      <c r="A6" s="23" t="s">
        <v>118</v>
      </c>
      <c r="B6" s="23"/>
      <c r="C6" s="24">
        <f>SUM(C7)</f>
        <v>54209977.26</v>
      </c>
    </row>
    <row r="7" s="18" customFormat="1" ht="26.25" customHeight="1" spans="1:4">
      <c r="A7" s="25" t="s">
        <v>275</v>
      </c>
      <c r="B7" s="25" t="s">
        <v>276</v>
      </c>
      <c r="C7" s="24">
        <f>SUM(C8)</f>
        <v>54209977.26</v>
      </c>
      <c r="D7" s="19"/>
    </row>
    <row r="8" ht="26.25" customHeight="1" spans="1:15">
      <c r="A8" s="25" t="s">
        <v>277</v>
      </c>
      <c r="B8" s="25" t="s">
        <v>278</v>
      </c>
      <c r="C8" s="24">
        <f>SUM(C9)</f>
        <v>54209977.26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26.25" customHeight="1" spans="1:15">
      <c r="A9" s="25" t="s">
        <v>279</v>
      </c>
      <c r="B9" s="25" t="s">
        <v>280</v>
      </c>
      <c r="C9" s="24">
        <f>SUM(C10:C12)</f>
        <v>54209977.26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6.25" customHeight="1" spans="1:3">
      <c r="A10" s="25" t="s">
        <v>279</v>
      </c>
      <c r="B10" s="25" t="s">
        <v>281</v>
      </c>
      <c r="C10" s="24">
        <v>20000000</v>
      </c>
    </row>
    <row r="11" ht="26.25" customHeight="1" spans="1:3">
      <c r="A11" s="25" t="s">
        <v>279</v>
      </c>
      <c r="B11" s="25" t="s">
        <v>282</v>
      </c>
      <c r="C11" s="24">
        <v>4209977.26</v>
      </c>
    </row>
    <row r="12" ht="26.25" customHeight="1" spans="1:3">
      <c r="A12" s="25" t="s">
        <v>279</v>
      </c>
      <c r="B12" s="25" t="s">
        <v>283</v>
      </c>
      <c r="C12" s="24">
        <v>30000000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0" sqref="D10"/>
    </sheetView>
  </sheetViews>
  <sheetFormatPr defaultColWidth="10" defaultRowHeight="13.5" outlineLevelRow="6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180</v>
      </c>
      <c r="B4" s="14" t="s">
        <v>118</v>
      </c>
      <c r="C4" s="14" t="s">
        <v>285</v>
      </c>
      <c r="D4" s="14" t="s">
        <v>286</v>
      </c>
      <c r="E4" s="14" t="s">
        <v>287</v>
      </c>
    </row>
    <row r="5" ht="22.75" customHeight="1" spans="1:5">
      <c r="A5" s="15" t="s">
        <v>184</v>
      </c>
      <c r="B5" s="16">
        <v>886900</v>
      </c>
      <c r="C5" s="16">
        <v>886900</v>
      </c>
      <c r="D5" s="16"/>
      <c r="E5" s="16"/>
    </row>
    <row r="6" ht="21" customHeight="1" spans="1:5">
      <c r="A6" s="15" t="s">
        <v>185</v>
      </c>
      <c r="B6" s="17">
        <v>1960000</v>
      </c>
      <c r="C6" s="17">
        <v>1960000</v>
      </c>
      <c r="D6" s="17"/>
      <c r="E6" s="17"/>
    </row>
    <row r="7" ht="23" customHeight="1" spans="1:5">
      <c r="A7" s="17" t="s">
        <v>118</v>
      </c>
      <c r="B7" s="17">
        <f>SUM(B5:B6)</f>
        <v>2846900</v>
      </c>
      <c r="C7" s="17">
        <f>SUM(C5:C6)</f>
        <v>2846900</v>
      </c>
      <c r="D7" s="17"/>
      <c r="E7" s="1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5" sqref="E2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288</v>
      </c>
      <c r="B1" s="1"/>
    </row>
    <row r="2" spans="1:1">
      <c r="A2" s="2" t="s">
        <v>289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290</v>
      </c>
      <c r="B5" s="4">
        <v>1</v>
      </c>
    </row>
    <row r="6" spans="1:2">
      <c r="A6" s="6" t="s">
        <v>291</v>
      </c>
      <c r="B6" s="7"/>
    </row>
    <row r="7" spans="1:2">
      <c r="A7" s="8" t="s">
        <v>292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企业用户_617171040</cp:lastModifiedBy>
  <dcterms:created xsi:type="dcterms:W3CDTF">2023-01-31T08:53:00Z</dcterms:created>
  <dcterms:modified xsi:type="dcterms:W3CDTF">2024-03-08T02:35:30Z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